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03" activeTab="2"/>
  </bookViews>
  <sheets>
    <sheet name="Инструкция" sheetId="1" r:id="rId1"/>
    <sheet name="Титульный" sheetId="2" r:id="rId2"/>
    <sheet name="ТС цены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ю" sheetId="7" r:id="rId7"/>
    <sheet name="Комментарии" sheetId="8" r:id="rId8"/>
    <sheet name="modWindowClipboard" sheetId="9" state="hidden" r:id="rId9"/>
    <sheet name="AllSheetsInThisWorkbook" sheetId="10" state="hidden" r:id="rId10"/>
    <sheet name="et_union" sheetId="11" state="hidden" r:id="rId11"/>
    <sheet name="TEHSHEET" sheetId="12" state="hidden" r:id="rId12"/>
    <sheet name="REESTR" sheetId="13" state="hidden" r:id="rId13"/>
    <sheet name="REESTR_ORG" sheetId="14" state="hidden" r:id="rId14"/>
    <sheet name="REESTR_MO" sheetId="15" state="hidden" r:id="rId15"/>
    <sheet name="REESTR_TEMP" sheetId="16" state="hidden" r:id="rId16"/>
    <sheet name="modHyp" sheetId="17" state="hidden" r:id="rId17"/>
    <sheet name="modChange" sheetId="18" state="hidden" r:id="rId18"/>
    <sheet name="modReestr" sheetId="19" state="hidden" r:id="rId19"/>
    <sheet name="modPROV" sheetId="20" state="hidden" r:id="rId20"/>
    <sheet name="modButtonClick" sheetId="21" state="hidden" r:id="rId21"/>
    <sheet name="modTitleSheetHeaders" sheetId="22" state="hidden" r:id="rId22"/>
    <sheet name="modServiceModule" sheetId="23" state="hidden" r:id="rId23"/>
    <sheet name="modClassifierValidate" sheetId="24" state="hidden" r:id="rId24"/>
    <sheet name="Паспорт" sheetId="25" state="hidden" r:id="rId25"/>
  </sheets>
  <externalReferences>
    <externalReference r:id="rId28"/>
    <externalReference r:id="rId29"/>
  </externalReferences>
  <definedNames>
    <definedName name="activity">'Титульный'!$F$20</definedName>
    <definedName name="activity_zag">'Титульный'!$E$20</definedName>
    <definedName name="add_event">'ТС инвестиции'!$B$12:$B$26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показатели'!$F$22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инвестиции'!$F$19:$G$25</definedName>
    <definedName name="checkBC_2">'ТС показатели'!$F$18:$G$46</definedName>
    <definedName name="checkBC_3">'ТС показатели (2)'!$F$14:$H$31</definedName>
    <definedName name="checkBC_4">#REF!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#REF!</definedName>
    <definedName name="HypNotOrg">#REF!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is_two_part_tariff_no">'[1]ТС цены'!$H$15:$H$32,'[1]ТС цены'!$K$15:$K$32,'[1]ТС цены'!$N$15:$N$32,'[1]ТС цены'!$Q$15:$Q$32</definedName>
    <definedName name="is_two_part_tariff_no_eu">'[1]et_union'!$Q$32,'[1]et_union'!$N$32,'[1]et_union'!$K$32,'[1]et_union'!$H$32</definedName>
    <definedName name="is_two_part_tariff_yes">'[1]ТС цены'!$L$15:$M$32,'[1]ТС цены'!$O$15:$P$32,'[1]ТС цены'!$R$15:$S$32,'[1]ТС цены'!$I$15:$J$32</definedName>
    <definedName name="is_two_part_tariff_yes_eu">'[1]et_union'!$I$32:$J$32,'[1]et_union'!$L$32:$M$32,'[1]et_union'!$O$32:$P$32,'[1]et_union'!$R$32:$S$32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'REESTR_MO'!$A$2:$C$28</definedName>
    <definedName name="LIST_ORG_HOT_VS">'REESTR_ORG'!$B$2:$F$1142</definedName>
    <definedName name="LIST_ORG_VO">'REESTR_ORG'!$B$2:$D$315</definedName>
    <definedName name="LIST_ORG_WARM">'REESTR_ORG'!$A$2:$H$71</definedName>
    <definedName name="logic">'TEHSHEET'!$A$2:$A$3</definedName>
    <definedName name="mo">'Титульный'!$G$25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25">'REESTR_MO'!$A$199:$A$212</definedName>
    <definedName name="MO_LIST_26">'REESTR_MO'!$A$213:$A$225</definedName>
    <definedName name="MO_LIST_27">'REESTR_MO'!$A$226:$A$240</definedName>
    <definedName name="MO_LIST_28">'REESTR_MO'!$A$241:$A$250</definedName>
    <definedName name="MO_LIST_29">'REESTR_MO'!$A$251:$A$259</definedName>
    <definedName name="MO_LIST_3">'REESTR_MO'!$B$3</definedName>
    <definedName name="MO_LIST_30">'REESTR_MO'!$A$260:$A$274</definedName>
    <definedName name="MO_LIST_31">'REESTR_MO'!$A$275:$A$286</definedName>
    <definedName name="MO_LIST_32">'REESTR_MO'!$A$287:$A$296</definedName>
    <definedName name="MO_LIST_33">'REESTR_MO'!$A$297:$A$309</definedName>
    <definedName name="MO_LIST_34">'REESTR_MO'!$A$310:$A$325</definedName>
    <definedName name="MO_LIST_35">'REESTR_MO'!$A$326:$A$331</definedName>
    <definedName name="MO_LIST_36">'REESTR_MO'!$A$332:$A$340</definedName>
    <definedName name="MO_LIST_37">'REESTR_MO'!$A$341:$A$353</definedName>
    <definedName name="MO_LIST_38">'REESTR_MO'!$A$354:$A$364</definedName>
    <definedName name="MO_LIST_39">'REESTR_MO'!$A$365:$A$378</definedName>
    <definedName name="MO_LIST_4">'REESTR_MO'!$B$4</definedName>
    <definedName name="MO_LIST_40">'REESTR_MO'!$A$379:$A$389</definedName>
    <definedName name="MO_LIST_41">'REESTR_MO'!$A$390:$A$400</definedName>
    <definedName name="MO_LIST_42">'REESTR_MO'!$A$401:$A$416</definedName>
    <definedName name="MO_LIST_43">'REESTR_MO'!$A$417:$A$425</definedName>
    <definedName name="MO_LIST_44">'REESTR_MO'!$A$426</definedName>
    <definedName name="MO_LIST_45">'REESTR_MO'!$A$427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'REESTR_MO'!$D$2:$D$24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1_rst_1">'[2]Лист2'!$A$1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 localSheetId="6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urce_of_funding">'TEHSHEET'!$J$2:$J$13</definedName>
    <definedName name="strPublication" localSheetId="6">'Титульный'!#REF!</definedName>
    <definedName name="strPublication">'Титульный'!#REF!</definedName>
    <definedName name="T2_DiapProt" localSheetId="6">P1_T2_DiapProt,P2_T2_DiapProt</definedName>
    <definedName name="T2_DiapProt" localSheetId="2">P1_T2_DiapProt,P2_T2_DiapProt</definedName>
    <definedName name="T2_DiapProt">P1_T2_DiapProt,P2_T2_DiapProt</definedName>
    <definedName name="T6_Protect" localSheetId="6">P1_T6_Protect,P2_T6_Protect</definedName>
    <definedName name="T6_Protect" localSheetId="2">P1_T6_Protect,P2_T6_Protect</definedName>
    <definedName name="T6_Protect">P1_T6_Protect,P2_T6_Protect</definedName>
    <definedName name="unit">'[1]Титульный'!$H$27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<sst xmlns="http://schemas.openxmlformats.org/spreadsheetml/2006/main" count="1561" uniqueCount="929">
  <si>
    <t>город Краснодар</t>
  </si>
  <si>
    <t>03701000</t>
  </si>
  <si>
    <t>231201001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</si>
  <si>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</si>
  <si>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</si>
  <si>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</si>
  <si>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</si>
  <si>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</si>
  <si>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</si>
  <si>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</si>
  <si>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add_HYPERLINK_SPb_range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</si>
  <si>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</si>
  <si>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</si>
  <si>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</si>
  <si>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</si>
  <si>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</si>
  <si>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</si>
  <si>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</si>
  <si>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</si>
  <si>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</si>
  <si>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</si>
  <si>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</si>
  <si>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</si>
  <si>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</si>
  <si>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</si>
  <si>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</si>
  <si>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</si>
  <si>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</si>
  <si>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</si>
  <si>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</si>
  <si>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</si>
  <si>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</si>
  <si>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</si>
  <si>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</si>
  <si>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</si>
  <si>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</si>
  <si>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</si>
  <si>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</si>
  <si>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</si>
  <si>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</si>
  <si>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</si>
  <si>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</si>
  <si>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</si>
  <si>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</si>
  <si>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</si>
  <si>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</si>
  <si>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</si>
  <si>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</si>
  <si>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</si>
  <si>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</si>
  <si>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</si>
  <si>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</si>
  <si>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</si>
  <si>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</si>
  <si>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</si>
  <si>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</si>
  <si>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</si>
  <si>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</si>
  <si>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</si>
  <si>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</si>
  <si>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</si>
  <si>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</si>
  <si>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</si>
  <si>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</si>
  <si>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</si>
  <si>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</si>
  <si>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</si>
  <si>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</si>
  <si>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</si>
  <si>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</si>
  <si>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</si>
  <si>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</si>
  <si>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</si>
  <si>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</si>
  <si>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</si>
  <si>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</si>
  <si>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</si>
  <si>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</si>
  <si>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</si>
  <si>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</si>
  <si>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</si>
  <si>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</si>
  <si>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</si>
  <si>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</si>
  <si>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</si>
  <si>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</si>
  <si>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</si>
  <si>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</si>
  <si>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</si>
  <si>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</si>
  <si>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</si>
  <si>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</si>
  <si>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</si>
  <si>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</si>
  <si>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</si>
  <si>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</si>
  <si>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</si>
  <si>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</si>
  <si>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</si>
  <si>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</si>
  <si>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</si>
  <si>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</si>
  <si>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</si>
  <si>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</si>
  <si>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</si>
  <si>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</si>
  <si>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</si>
  <si>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</si>
  <si>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</si>
  <si>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</si>
  <si>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</si>
  <si>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</si>
  <si>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</si>
  <si>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</si>
  <si>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Город Сочи</t>
  </si>
  <si>
    <t>03726000</t>
  </si>
  <si>
    <t>Алтайский край</t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</si>
  <si>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</si>
  <si>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</si>
  <si>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</si>
  <si>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</si>
  <si>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</si>
  <si>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</si>
  <si>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</si>
  <si>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</si>
  <si>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</si>
  <si>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</si>
  <si>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</si>
  <si>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</si>
  <si>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</si>
  <si>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</si>
  <si>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</si>
  <si>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</si>
  <si>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</si>
  <si>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</si>
  <si>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</si>
  <si>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</si>
  <si>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</si>
  <si>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</si>
  <si>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</si>
  <si>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</si>
  <si>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</si>
  <si>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</si>
  <si>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</si>
  <si>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</si>
  <si>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</si>
  <si>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</si>
  <si>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</si>
  <si>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</si>
  <si>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</si>
  <si>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</si>
  <si>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</si>
  <si>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</si>
  <si>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</si>
  <si>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</si>
  <si>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</si>
  <si>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</si>
  <si>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</si>
  <si>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</si>
  <si>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</si>
  <si>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</si>
  <si>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</si>
  <si>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</si>
  <si>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</si>
  <si>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</si>
  <si>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</si>
  <si>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</si>
  <si>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</si>
  <si>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</si>
  <si>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</si>
  <si>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</si>
  <si>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</si>
  <si>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</si>
  <si>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</si>
  <si>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</si>
  <si>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</si>
  <si>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</si>
  <si>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</si>
  <si>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</si>
  <si>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</si>
  <si>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</si>
  <si>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</si>
  <si>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</si>
  <si>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</si>
  <si>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</si>
  <si>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</si>
  <si>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</si>
  <si>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</si>
  <si>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</si>
  <si>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</si>
  <si>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</si>
  <si>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</si>
  <si>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</si>
  <si>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</si>
  <si>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</si>
  <si>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</si>
  <si>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</si>
  <si>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</si>
  <si>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</si>
  <si>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</si>
  <si>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</si>
  <si>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</si>
  <si>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</si>
  <si>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</si>
  <si>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</si>
  <si>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</si>
  <si>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</si>
  <si>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</si>
  <si>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</si>
  <si>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</si>
  <si>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</si>
  <si>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</si>
  <si>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</si>
  <si>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</si>
  <si>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</si>
  <si>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</si>
  <si>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</si>
  <si>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</si>
  <si>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</si>
  <si>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</si>
  <si>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</si>
  <si>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</si>
  <si>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</si>
  <si>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</si>
  <si>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</si>
  <si>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</si>
  <si>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</si>
  <si>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</si>
  <si>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</si>
  <si>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Наименование ??? организации</t>
  </si>
  <si>
    <t>ИНН ???</t>
  </si>
  <si>
    <t>КПП ???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</si>
  <si>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</si>
  <si>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</si>
  <si>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</si>
  <si>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</si>
  <si>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</si>
  <si>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</si>
  <si>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</si>
  <si>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</si>
  <si>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</si>
  <si>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</si>
  <si>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</si>
  <si>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</si>
  <si>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</si>
  <si>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</si>
  <si>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</si>
  <si>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</si>
  <si>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</si>
  <si>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</si>
  <si>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</si>
  <si>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</si>
  <si>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</si>
  <si>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</si>
  <si>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</si>
  <si>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</si>
  <si>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</si>
  <si>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</si>
  <si>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</si>
  <si>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</si>
  <si>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</si>
  <si>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</si>
  <si>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</si>
  <si>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</si>
  <si>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</si>
  <si>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</si>
  <si>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</si>
  <si>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</si>
  <si>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</si>
  <si>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</si>
  <si>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</si>
  <si>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</si>
  <si>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</si>
  <si>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</si>
  <si>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</si>
  <si>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</si>
  <si>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</si>
  <si>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</si>
  <si>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</si>
  <si>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</si>
  <si>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</si>
  <si>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</si>
  <si>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</si>
  <si>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</si>
  <si>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</si>
  <si>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</si>
  <si>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</si>
  <si>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</si>
  <si>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</si>
  <si>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</si>
  <si>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</si>
  <si>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</si>
  <si>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</si>
  <si>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</si>
  <si>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</si>
  <si>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</si>
  <si>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</si>
  <si>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</si>
  <si>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</si>
  <si>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</si>
  <si>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</si>
  <si>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</si>
  <si>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</si>
  <si>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</si>
  <si>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</si>
  <si>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</si>
  <si>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</si>
  <si>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</si>
  <si>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</si>
  <si>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</si>
  <si>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</si>
  <si>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</si>
  <si>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</si>
  <si>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</si>
  <si>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</si>
  <si>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</si>
  <si>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</si>
  <si>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</si>
  <si>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</si>
  <si>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</si>
  <si>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</si>
  <si>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</si>
  <si>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</si>
  <si>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</si>
  <si>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</si>
  <si>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</si>
  <si>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</si>
  <si>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</si>
  <si>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</si>
  <si>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</si>
  <si>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</si>
  <si>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</si>
  <si>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</si>
  <si>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</si>
  <si>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</si>
  <si>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</si>
  <si>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</si>
  <si>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</si>
  <si>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</si>
  <si>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</si>
  <si>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</si>
  <si>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</si>
  <si>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</si>
  <si>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</si>
  <si>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</si>
  <si>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</si>
  <si>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</si>
  <si>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</si>
  <si>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</si>
  <si>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</si>
  <si>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</si>
  <si>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</si>
  <si>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</si>
  <si>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</si>
  <si>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</si>
  <si>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</si>
  <si>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</si>
  <si>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</si>
  <si>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</si>
  <si>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</si>
  <si>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</si>
  <si>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</si>
  <si>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</si>
  <si>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</si>
  <si>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</si>
  <si>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</si>
  <si>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</si>
  <si>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</si>
  <si>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</si>
  <si>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</si>
  <si>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</si>
  <si>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</si>
  <si>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</si>
  <si>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</si>
  <si>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</si>
  <si>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</si>
  <si>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</si>
  <si>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</si>
  <si>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</si>
  <si>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</si>
  <si>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</si>
  <si>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</si>
  <si>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</si>
  <si>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</si>
  <si>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</si>
  <si>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</si>
  <si>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</si>
  <si>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</si>
  <si>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</si>
  <si>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</si>
  <si>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</si>
  <si>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</si>
  <si>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</si>
  <si>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</si>
  <si>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</si>
  <si>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</si>
  <si>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</si>
  <si>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</si>
  <si>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</si>
  <si>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</si>
  <si>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</si>
  <si>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</si>
  <si>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</si>
  <si>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</si>
  <si>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</si>
  <si>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</si>
  <si>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</si>
  <si>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</si>
  <si>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</si>
  <si>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</si>
  <si>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</si>
  <si>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</si>
  <si>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</si>
  <si>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</si>
  <si>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</si>
  <si>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</si>
  <si>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</si>
  <si>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</si>
  <si>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</si>
  <si>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</si>
  <si>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</si>
  <si>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</si>
  <si>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</si>
  <si>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</si>
  <si>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</si>
  <si>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</si>
  <si>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</si>
  <si>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</si>
  <si>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</si>
  <si>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</si>
  <si>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</si>
  <si>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</si>
  <si>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</si>
  <si>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</si>
  <si>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</si>
  <si>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</si>
  <si>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</si>
  <si>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</si>
  <si>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</si>
  <si>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</si>
  <si>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</si>
  <si>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</si>
  <si>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</si>
  <si>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</si>
  <si>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</si>
  <si>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</si>
  <si>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</si>
  <si>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</si>
  <si>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</si>
  <si>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</si>
  <si>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</si>
  <si>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</si>
  <si>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</si>
  <si>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</si>
  <si>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</si>
  <si>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</si>
  <si>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</si>
  <si>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</si>
  <si>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</si>
  <si>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</si>
  <si>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</si>
  <si>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</si>
  <si>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</si>
  <si>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</si>
  <si>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</si>
  <si>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</si>
  <si>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</si>
  <si>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</si>
  <si>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</si>
  <si>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</si>
  <si>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</si>
  <si>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</si>
  <si>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</si>
  <si>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</si>
  <si>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</si>
  <si>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</si>
  <si>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</si>
  <si>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</si>
  <si>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</si>
  <si>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</si>
  <si>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</si>
  <si>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</si>
  <si>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</si>
  <si>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</si>
  <si>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</si>
  <si>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</si>
  <si>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</si>
  <si>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</si>
  <si>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</si>
  <si>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</si>
  <si>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</si>
  <si>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</si>
  <si>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</si>
  <si>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</si>
  <si>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</si>
  <si>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</si>
  <si>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</si>
  <si>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</si>
  <si>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</si>
  <si>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</si>
  <si>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</si>
  <si>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</si>
  <si>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</si>
  <si>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</si>
  <si>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</si>
  <si>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</si>
  <si>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</si>
  <si>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</si>
  <si>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</si>
  <si>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</si>
  <si>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</si>
  <si>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</si>
  <si>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</si>
  <si>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</si>
  <si>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</si>
  <si>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</si>
  <si>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</si>
  <si>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</si>
  <si>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</si>
  <si>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</si>
  <si>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</si>
  <si>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</si>
  <si>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</si>
  <si>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</si>
  <si>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</si>
  <si>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</si>
  <si>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</si>
  <si>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</si>
  <si>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</si>
  <si>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</si>
  <si>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</si>
  <si>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</si>
  <si>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</si>
  <si>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</si>
  <si>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</si>
  <si>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</si>
  <si>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</si>
  <si>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</si>
  <si>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</si>
  <si>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</si>
  <si>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</si>
  <si>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</si>
  <si>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</si>
  <si>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</si>
  <si>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</si>
  <si>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</si>
  <si>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</si>
  <si>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</si>
  <si>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</si>
  <si>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</si>
  <si>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</si>
  <si>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</si>
  <si>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</si>
  <si>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</si>
  <si>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</si>
  <si>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</si>
  <si>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</si>
  <si>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</si>
  <si>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</si>
  <si>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</si>
  <si>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</si>
  <si>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</si>
  <si>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</si>
  <si>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</si>
  <si>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</si>
  <si>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</si>
  <si>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</si>
  <si>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</si>
  <si>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</si>
  <si>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</si>
  <si>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</si>
  <si>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</si>
  <si>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</si>
  <si>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</si>
  <si>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</si>
  <si>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</si>
  <si>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</si>
  <si>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</si>
  <si>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</si>
  <si>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</si>
  <si>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</si>
  <si>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</si>
  <si>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</si>
  <si>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</si>
  <si>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</si>
  <si>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</si>
  <si>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</si>
  <si>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</si>
  <si>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</si>
  <si>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</si>
  <si>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</si>
  <si>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</si>
  <si>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</si>
  <si>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</si>
  <si>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</si>
  <si>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</si>
  <si>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</si>
  <si>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</si>
  <si>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</si>
  <si>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</si>
  <si>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</si>
  <si>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</si>
  <si>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</si>
  <si>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</si>
  <si>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</si>
  <si>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</si>
  <si>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</si>
  <si>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</si>
  <si>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</si>
  <si>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</si>
  <si>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</si>
  <si>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</si>
  <si>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Ленинградское</t>
  </si>
  <si>
    <t>03632410</t>
  </si>
  <si>
    <t>Отчетный год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</si>
  <si>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</si>
  <si>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</si>
  <si>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</si>
  <si>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</si>
  <si>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</si>
  <si>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</si>
  <si>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</si>
  <si>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</si>
  <si>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</si>
  <si>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</si>
  <si>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</si>
  <si>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</si>
  <si>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</si>
  <si>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</si>
  <si>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Тепловые сети Белгородского района</t>
  </si>
  <si>
    <t>3102204827</t>
  </si>
  <si>
    <t>310201001</t>
  </si>
  <si>
    <t>ООО "Дмитротарановский сахарный завод"</t>
  </si>
  <si>
    <t>3102022471</t>
  </si>
  <si>
    <t>312301001</t>
  </si>
  <si>
    <t>ООО "Управление по эксплуатации и ремонту "Улитка"</t>
  </si>
  <si>
    <t>3102205179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</si>
  <si>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</si>
  <si>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</si>
  <si>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</si>
  <si>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</si>
  <si>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</si>
  <si>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</si>
  <si>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</si>
  <si>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</si>
  <si>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Вейделевский муниципальный район</t>
  </si>
  <si>
    <t>14625000</t>
  </si>
  <si>
    <t>МУП "Вейделевские тепловые сети"</t>
  </si>
  <si>
    <t>3105004110</t>
  </si>
  <si>
    <t>310501001</t>
  </si>
  <si>
    <t>Волоконовский муниципальный район</t>
  </si>
  <si>
    <t>14630000</t>
  </si>
  <si>
    <t>ОАО "Ника"</t>
  </si>
  <si>
    <t>3106000207</t>
  </si>
  <si>
    <t>310601001</t>
  </si>
  <si>
    <t>ООО "УК "Пятницкое"</t>
  </si>
  <si>
    <t>3106006583</t>
  </si>
  <si>
    <t>Город Валуйки и Валуйский муниципальный район</t>
  </si>
  <si>
    <t>14620000</t>
  </si>
  <si>
    <t>"Валуйский мясокомбинат"</t>
  </si>
  <si>
    <t>3126001270</t>
  </si>
  <si>
    <t>Город Нижний Новгород</t>
  </si>
  <si>
    <t>22701000</t>
  </si>
  <si>
    <t>ОАО "РЖД" (Дирекция по тепловодоснабжению)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</si>
  <si>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</si>
  <si>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</si>
  <si>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</si>
  <si>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</si>
  <si>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</si>
  <si>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</si>
  <si>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</si>
  <si>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</si>
  <si>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</si>
  <si>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"Белгород-Терминал"</t>
  </si>
  <si>
    <t>3123051547</t>
  </si>
  <si>
    <t>312305001</t>
  </si>
  <si>
    <t>"Белгородский абразивный завод"</t>
  </si>
  <si>
    <t>3125008314</t>
  </si>
  <si>
    <t>312500001</t>
  </si>
  <si>
    <t>"Белгородское УПП "Белор" "ВОС"</t>
  </si>
  <si>
    <t>3124006145</t>
  </si>
  <si>
    <t>"Белмолпродукт"</t>
  </si>
  <si>
    <t>3125007871</t>
  </si>
  <si>
    <t>"Полисинтез"</t>
  </si>
  <si>
    <t>3123067522</t>
  </si>
  <si>
    <t>"Сокол-АТС"</t>
  </si>
  <si>
    <t>3123040489</t>
  </si>
  <si>
    <t>312304001</t>
  </si>
  <si>
    <t>БГТУ им.Шухова</t>
  </si>
  <si>
    <t>3123017793</t>
  </si>
  <si>
    <t>ЗАО "Гормаш"</t>
  </si>
  <si>
    <t>3124013819</t>
  </si>
  <si>
    <t>ЗАО "Энергомаш (Белгород)"</t>
  </si>
  <si>
    <t>3123136783</t>
  </si>
  <si>
    <t>312351001</t>
  </si>
  <si>
    <t>ЗАО "Энергомаш (Белгород)-БЗЭМ"</t>
  </si>
  <si>
    <t>3123193950</t>
  </si>
  <si>
    <t>312350001</t>
  </si>
  <si>
    <t>ОАО " БЕЛГОРОДАСБЕСТОЦЕМЕНТ"</t>
  </si>
  <si>
    <t>3123004089</t>
  </si>
  <si>
    <t>ОАО "Белгородская теплосетевая компания"</t>
  </si>
  <si>
    <t>3123169468</t>
  </si>
  <si>
    <t>ОАО "Завод ЖБК-1"</t>
  </si>
  <si>
    <t>3123093988</t>
  </si>
  <si>
    <t>ОАО Белгородский завод РИТМ</t>
  </si>
  <si>
    <t>3123098217</t>
  </si>
  <si>
    <t>312309001</t>
  </si>
  <si>
    <t>ООО "БЕЛГОРСОЛОД"</t>
  </si>
  <si>
    <t>3123163716</t>
  </si>
  <si>
    <t>ООО "ДРЭП ДСК"</t>
  </si>
  <si>
    <t>3123057563</t>
  </si>
  <si>
    <t>ООО "ИНВЕСТ-СТРОЙ ПЛЮС"</t>
  </si>
  <si>
    <t>3123098418</t>
  </si>
  <si>
    <t>ООО "Цитробел"</t>
  </si>
  <si>
    <t>3123189383</t>
  </si>
  <si>
    <t>ООО "Энергобетон"</t>
  </si>
  <si>
    <t>3123207385</t>
  </si>
  <si>
    <t>ООО Управляющая компания "СИРИУС"</t>
  </si>
  <si>
    <t>3123095914</t>
  </si>
  <si>
    <t>Филиал ОАО "Верофарм" в г.Белгороде</t>
  </si>
  <si>
    <t>7725081786</t>
  </si>
  <si>
    <t>772508001</t>
  </si>
  <si>
    <t>филиал ОАО "КВАДРА" "Белгородская региональная генерация"</t>
  </si>
  <si>
    <t>6829012680</t>
  </si>
  <si>
    <t>312343001</t>
  </si>
  <si>
    <t>Грайворонский район</t>
  </si>
  <si>
    <t>14632000</t>
  </si>
  <si>
    <t>МУП "Грайворон теплоэнерго"</t>
  </si>
  <si>
    <t>3108007409</t>
  </si>
  <si>
    <t>310801001</t>
  </si>
  <si>
    <t>Губкинский городской округ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</si>
  <si>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</si>
  <si>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</si>
  <si>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</si>
  <si>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</si>
  <si>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</si>
  <si>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</si>
  <si>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МУП "Ивнянские тепловые сети"</t>
  </si>
  <si>
    <t>3109005002</t>
  </si>
  <si>
    <t>310901001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</si>
  <si>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</si>
  <si>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</si>
  <si>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</si>
  <si>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</si>
  <si>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</si>
  <si>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</si>
  <si>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</si>
  <si>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</si>
  <si>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</si>
  <si>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</si>
  <si>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</si>
  <si>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</si>
  <si>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</si>
  <si>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</si>
  <si>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</si>
  <si>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</si>
  <si>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</si>
  <si>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</si>
  <si>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</si>
  <si>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</si>
  <si>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</si>
  <si>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</si>
  <si>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</si>
  <si>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</si>
  <si>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</si>
  <si>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</si>
  <si>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</si>
  <si>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Прохоровский район</t>
  </si>
  <si>
    <t>14646000</t>
  </si>
  <si>
    <t>МУП "Тепловые сети" Прохоровского района</t>
  </si>
  <si>
    <t>3115006251</t>
  </si>
  <si>
    <t>311501001</t>
  </si>
  <si>
    <t>Ракитянский муниципальный район</t>
  </si>
  <si>
    <t>14648000</t>
  </si>
  <si>
    <t>"Ракитянский арматурный завод"</t>
  </si>
  <si>
    <t>3116000012</t>
  </si>
  <si>
    <t>311601001</t>
  </si>
  <si>
    <t>МУП "Ракитянские тепловые сети"</t>
  </si>
  <si>
    <t>3116006007</t>
  </si>
  <si>
    <t>Ровеньский район</t>
  </si>
  <si>
    <t>14650000</t>
  </si>
  <si>
    <t>МУП "Ровеньские тепловые сети"</t>
  </si>
  <si>
    <t>3117003591</t>
  </si>
  <si>
    <t>311701001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</si>
  <si>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</si>
  <si>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</si>
  <si>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</si>
  <si>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</si>
  <si>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</si>
  <si>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</si>
  <si>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</si>
  <si>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</si>
  <si>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</si>
  <si>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</si>
  <si>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</si>
  <si>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ЗАО Кондитерская фабрика Славянка</t>
  </si>
  <si>
    <t>3128001300</t>
  </si>
  <si>
    <t>312800001</t>
  </si>
  <si>
    <t>МУП "Теплоэнерго" мо "Города Старый Оскол и Старооскольского района"</t>
  </si>
  <si>
    <t>3128058137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</si>
  <si>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</si>
  <si>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</si>
  <si>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</si>
  <si>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</si>
  <si>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</si>
  <si>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</si>
  <si>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</si>
  <si>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</si>
  <si>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ОАО"Старооскольский механический завод"</t>
  </si>
  <si>
    <t>3128000345</t>
  </si>
  <si>
    <t>ООО "Комбинат строительных материалов"</t>
  </si>
  <si>
    <t>3128077281</t>
  </si>
  <si>
    <t>ООО Славянка плюс</t>
  </si>
  <si>
    <t>3128031375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</si>
  <si>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</si>
  <si>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</si>
  <si>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</si>
  <si>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</si>
  <si>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</si>
  <si>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</si>
  <si>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</si>
  <si>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"Ржевский сахарник"</t>
  </si>
  <si>
    <t>3120001523</t>
  </si>
  <si>
    <t>312000001</t>
  </si>
  <si>
    <t>"Шебекинские корма"</t>
  </si>
  <si>
    <t>3120013021</t>
  </si>
  <si>
    <t>312001001</t>
  </si>
  <si>
    <t>ЗАО "Краски"</t>
  </si>
  <si>
    <t>3120011017</t>
  </si>
  <si>
    <t>ООО РИТЭК</t>
  </si>
  <si>
    <t>3120086767</t>
  </si>
  <si>
    <t>Яковлевский муниципальный район</t>
  </si>
  <si>
    <t>14658000</t>
  </si>
  <si>
    <t>"Белрегионтеплоэнерго"</t>
  </si>
  <si>
    <t>3123088748</t>
  </si>
  <si>
    <t>312308001</t>
  </si>
  <si>
    <t>"Яковлевостройдеталь"</t>
  </si>
  <si>
    <t>3121180522</t>
  </si>
  <si>
    <t>312101001</t>
  </si>
  <si>
    <t>Поселок Пятницкое</t>
  </si>
  <si>
    <t>14630162</t>
  </si>
  <si>
    <t>Город Валуйки</t>
  </si>
  <si>
    <t>14620101</t>
  </si>
  <si>
    <t>14635101</t>
  </si>
  <si>
    <t>Масловопристанское</t>
  </si>
  <si>
    <t>14656462</t>
  </si>
  <si>
    <t xml:space="preserve">Стоимость </t>
  </si>
  <si>
    <t xml:space="preserve">Расходы на топливо </t>
  </si>
  <si>
    <t>План ТС</t>
  </si>
  <si>
    <t>тыс.кВт*ч/Гкал</t>
  </si>
  <si>
    <t>3.4.1</t>
  </si>
  <si>
    <t>Справочно: объем приобретенной холодной воды, используемой в технологическом процессе</t>
  </si>
  <si>
    <t>куб.м.</t>
  </si>
  <si>
    <t>Бурдакова Татьяна Евгеньевна, Дахина Ольга Васильевна, Доценко Елена Николаевна, Работягов Юрий Анатольевич</t>
  </si>
  <si>
    <t>kgrct_bel@mail.ru</t>
  </si>
  <si>
    <t>для прочих потребителей</t>
  </si>
  <si>
    <t>для бюджетных потребителей</t>
  </si>
  <si>
    <t>Утвержденный тариф на передачу тепловой энергии (мощности)</t>
  </si>
  <si>
    <t>руб./Гкал ч</t>
  </si>
  <si>
    <t>Утвержденный тариф регулируемых организаций на подключение к системе теплоснабжения</t>
  </si>
  <si>
    <t>7.2</t>
  </si>
  <si>
    <t>Утвержденный тариф на подключение создаваемых (реконструируемых) объектов недвижимости к системе теплоснабжения</t>
  </si>
  <si>
    <t>6.2</t>
  </si>
  <si>
    <t>Утвержденная надбавка к тарифам регулируемых организаций на передачу тепловой энергии</t>
  </si>
  <si>
    <t>руб./Гкал</t>
  </si>
  <si>
    <t>5.2</t>
  </si>
  <si>
    <t>для населения</t>
  </si>
  <si>
    <t>Утвержденная надбавка к ценам (тарифам) на тепловую энергию для потребителей</t>
  </si>
  <si>
    <t>Источник официального опубликования</t>
  </si>
  <si>
    <t>Наименование регулирующего органа, принявшего решение об утверждении цен</t>
  </si>
  <si>
    <t>Постановление (от XX.XX.XXXX №)</t>
  </si>
  <si>
    <t>Срок действия (если установлен)</t>
  </si>
  <si>
    <t>Дата ввода</t>
  </si>
  <si>
    <t>№ п/п</t>
  </si>
  <si>
    <t>Утвержденные тарифы на теплоснабжение без дифференцииации по видам носителя</t>
  </si>
  <si>
    <t>Утвержденные тарифы на теплоснабжение с дифференцииацией по видам носителя</t>
  </si>
  <si>
    <t>2</t>
  </si>
  <si>
    <t>2.2.3</t>
  </si>
  <si>
    <t>4.2</t>
  </si>
  <si>
    <t>Показатели подлежащие раскрытию в сфере теплоснабжения и сфере оказания услуг по передаче тепловой энергии</t>
  </si>
  <si>
    <t>Заработная плата ремонтного персонала</t>
  </si>
  <si>
    <t>Отчисления на соц. нужды от заработной платы ремонтного персонала</t>
  </si>
  <si>
    <t>3.12.3</t>
  </si>
  <si>
    <t>3.12.4</t>
  </si>
  <si>
    <t>(4722)52-09-46</t>
  </si>
  <si>
    <t>Информация о ценах (тарифах) на регулируемые товары и услуги и надбавках к этим ценам (тарифам)</t>
  </si>
  <si>
    <t xml:space="preserve">Информация об инвестиционных программах и отчетах об их реализации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</si>
  <si>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</si>
  <si>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 xml:space="preserve">Информация об объемах товаров и услуг, их стоимости и способах приобретения </t>
  </si>
  <si>
    <t>Ссылки на публикацию в других источниках</t>
  </si>
  <si>
    <t>Указание на официальное печатное издание , которое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</si>
  <si>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</si>
  <si>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</si>
  <si>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</si>
  <si>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</si>
  <si>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</si>
  <si>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примечание</t>
  </si>
  <si>
    <t xml:space="preserve">Информация о ценах (тарифах) на регулируемые товары и услуги и надбавках к этим цена, (тарифам) </t>
  </si>
  <si>
    <t>Информация об инвестпрограммах и отчетах о их реализации</t>
  </si>
  <si>
    <t>Печатное издание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</si>
  <si>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</si>
  <si>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Отчетность представлена без НДС</t>
  </si>
  <si>
    <t>г.Белгород, ул.Мичурина 104</t>
  </si>
  <si>
    <t>Певзнер Яков Лейбович</t>
  </si>
  <si>
    <t>26-26-73</t>
  </si>
  <si>
    <t>Высочина Екатерина Николаевна</t>
  </si>
  <si>
    <t>26-26-64</t>
  </si>
  <si>
    <t>Золотарева Мария Игоревна</t>
  </si>
  <si>
    <t>экономист</t>
  </si>
  <si>
    <t>26-23-58</t>
  </si>
  <si>
    <t>belacy@belacy.com</t>
  </si>
  <si>
    <t>0</t>
  </si>
  <si>
    <t>покупка</t>
  </si>
  <si>
    <t>Удалить запись</t>
  </si>
  <si>
    <t>3.14</t>
  </si>
  <si>
    <t>руб./Гкал в мес.</t>
  </si>
  <si>
    <t>Комиссия по государственному регулированию цен и тарифов в Белгородской области</t>
  </si>
  <si>
    <t>2.1.1.</t>
  </si>
  <si>
    <t>2.1.2.</t>
  </si>
  <si>
    <t>2.1.3.</t>
  </si>
  <si>
    <t>2.2.</t>
  </si>
  <si>
    <t>2.2.1.</t>
  </si>
  <si>
    <t>2.2.2.</t>
  </si>
  <si>
    <t>горячая вода</t>
  </si>
  <si>
    <t>отборный пар</t>
  </si>
  <si>
    <t>руб./Гкал/ч/мес</t>
  </si>
  <si>
    <t xml:space="preserve">в пункт 3.10 включен пар (выработка собственной котельной) </t>
  </si>
  <si>
    <t>20.12.2011 №18/14</t>
  </si>
  <si>
    <t>газета "Белгородские известия " №232 от 31.12.2011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</si>
</sst>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  <numFmt numFmtId="185" formatCode="0.000000"/>
    <numFmt numFmtId="186" formatCode="_-* #,##0.0_р_._-;\-* #,##0.0_р_._-;_-* &quot;-&quot;??_р_._-;_-@_-"/>
    <numFmt numFmtId="187" formatCode="#,##0.00&quot;р.&quot;"/>
    <numFmt numFmtId="188" formatCode="0.0%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622">
    <xf numFmtId="49" fontId="0" fillId="0" borderId="0" xfId="0" applyAlignment="1">
      <alignment vertical="top"/>
    </xf>
    <xf numFmtId="49" fontId="23" fillId="24" borderId="16" xfId="376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3" fillId="0" borderId="0" xfId="539" applyNumberFormat="1" applyFont="1" applyAlignment="1" applyProtection="1">
      <alignment horizontal="center" vertical="center" wrapText="1"/>
      <protection/>
    </xf>
    <xf numFmtId="49" fontId="43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3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4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3" applyNumberFormat="1" applyFont="1" applyProtection="1">
      <alignment/>
      <protection/>
    </xf>
    <xf numFmtId="0" fontId="0" fillId="0" borderId="0" xfId="533" applyFont="1" applyProtection="1">
      <alignment/>
      <protection/>
    </xf>
    <xf numFmtId="49" fontId="20" fillId="0" borderId="0" xfId="533" applyNumberFormat="1" applyFont="1" applyProtection="1">
      <alignment/>
      <protection/>
    </xf>
    <xf numFmtId="0" fontId="0" fillId="24" borderId="18" xfId="533" applyFont="1" applyFill="1" applyBorder="1" applyProtection="1">
      <alignment/>
      <protection/>
    </xf>
    <xf numFmtId="0" fontId="0" fillId="24" borderId="20" xfId="533" applyFont="1" applyFill="1" applyBorder="1" applyProtection="1">
      <alignment/>
      <protection/>
    </xf>
    <xf numFmtId="0" fontId="0" fillId="24" borderId="16" xfId="533" applyFont="1" applyFill="1" applyBorder="1" applyProtection="1">
      <alignment/>
      <protection/>
    </xf>
    <xf numFmtId="0" fontId="0" fillId="24" borderId="14" xfId="533" applyFont="1" applyFill="1" applyBorder="1" applyProtection="1">
      <alignment/>
      <protection/>
    </xf>
    <xf numFmtId="0" fontId="0" fillId="24" borderId="0" xfId="533" applyFont="1" applyFill="1" applyBorder="1" applyProtection="1">
      <alignment/>
      <protection/>
    </xf>
    <xf numFmtId="0" fontId="0" fillId="24" borderId="27" xfId="533" applyFont="1" applyFill="1" applyBorder="1" applyProtection="1">
      <alignment/>
      <protection/>
    </xf>
    <xf numFmtId="0" fontId="0" fillId="24" borderId="28" xfId="533" applyFont="1" applyFill="1" applyBorder="1" applyProtection="1">
      <alignment/>
      <protection/>
    </xf>
    <xf numFmtId="0" fontId="0" fillId="24" borderId="29" xfId="533" applyFont="1" applyFill="1" applyBorder="1" applyProtection="1">
      <alignment/>
      <protection/>
    </xf>
    <xf numFmtId="0" fontId="20" fillId="0" borderId="0" xfId="533" applyNumberFormat="1" applyFont="1" applyFill="1" applyBorder="1" applyProtection="1">
      <alignment/>
      <protection/>
    </xf>
    <xf numFmtId="49" fontId="20" fillId="0" borderId="0" xfId="533" applyNumberFormat="1" applyFont="1" applyFill="1" applyBorder="1" applyProtection="1">
      <alignment/>
      <protection/>
    </xf>
    <xf numFmtId="0" fontId="15" fillId="22" borderId="30" xfId="533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56" fillId="24" borderId="16" xfId="376" applyFont="1" applyFill="1" applyBorder="1" applyAlignment="1" applyProtection="1">
      <alignment horizontal="center" vertical="center" wrapText="1"/>
      <protection/>
    </xf>
    <xf numFmtId="0" fontId="20" fillId="0" borderId="0" xfId="534" applyNumberFormat="1" applyFont="1" applyFill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NumberFormat="1" applyFont="1" applyAlignment="1" applyProtection="1">
      <alignment vertical="center" wrapText="1"/>
      <protection/>
    </xf>
    <xf numFmtId="0" fontId="20" fillId="24" borderId="0" xfId="535" applyFont="1" applyFill="1" applyBorder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horizontal="center"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20" fillId="24" borderId="14" xfId="535" applyFont="1" applyFill="1" applyBorder="1" applyAlignment="1" applyProtection="1">
      <alignment horizontal="center" vertical="center" wrapText="1"/>
      <protection/>
    </xf>
    <xf numFmtId="49" fontId="20" fillId="0" borderId="0" xfId="534" applyNumberFormat="1" applyFont="1" applyFill="1" applyAlignment="1" applyProtection="1">
      <alignment horizontal="center" vertical="center" wrapText="1"/>
      <protection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2" applyFont="1" applyAlignment="1" applyProtection="1">
      <alignment wrapText="1"/>
      <protection/>
    </xf>
    <xf numFmtId="0" fontId="0" fillId="24" borderId="16" xfId="532" applyFont="1" applyFill="1" applyBorder="1" applyAlignment="1" applyProtection="1">
      <alignment wrapText="1"/>
      <protection/>
    </xf>
    <xf numFmtId="0" fontId="0" fillId="24" borderId="0" xfId="532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3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3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4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3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4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5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7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38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8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60" fillId="24" borderId="14" xfId="0" applyNumberFormat="1" applyFont="1" applyFill="1" applyBorder="1" applyAlignment="1" applyProtection="1">
      <alignment horizontal="left" vertical="center" wrapText="1"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6" applyFont="1" applyFill="1" applyBorder="1" applyAlignment="1" applyProtection="1">
      <alignment horizontal="center"/>
      <protection/>
    </xf>
    <xf numFmtId="0" fontId="23" fillId="27" borderId="13" xfId="378" applyFont="1" applyFill="1" applyBorder="1" applyAlignment="1" applyProtection="1">
      <alignment horizontal="left" vertical="center" indent="1"/>
      <protection/>
    </xf>
    <xf numFmtId="0" fontId="23" fillId="24" borderId="16" xfId="378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8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8" applyFont="1" applyFill="1" applyBorder="1" applyAlignment="1" applyProtection="1">
      <alignment vertical="center" wrapText="1"/>
      <protection/>
    </xf>
    <xf numFmtId="0" fontId="62" fillId="24" borderId="13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wrapText="1"/>
      <protection/>
    </xf>
    <xf numFmtId="0" fontId="43" fillId="24" borderId="14" xfId="0" applyNumberFormat="1" applyFont="1" applyFill="1" applyBorder="1" applyAlignment="1" applyProtection="1">
      <alignment/>
      <protection/>
    </xf>
    <xf numFmtId="0" fontId="18" fillId="27" borderId="32" xfId="546" applyFont="1" applyFill="1" applyBorder="1" applyAlignment="1" applyProtection="1">
      <alignment horizontal="center"/>
      <protection/>
    </xf>
    <xf numFmtId="0" fontId="23" fillId="24" borderId="39" xfId="376" applyFont="1" applyFill="1" applyBorder="1" applyAlignment="1" applyProtection="1">
      <alignment horizontal="center" vertical="center"/>
      <protection/>
    </xf>
    <xf numFmtId="0" fontId="23" fillId="27" borderId="32" xfId="376" applyFont="1" applyFill="1" applyBorder="1" applyAlignment="1" applyProtection="1">
      <alignment vertical="center"/>
      <protection/>
    </xf>
    <xf numFmtId="0" fontId="23" fillId="24" borderId="16" xfId="376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49" fontId="62" fillId="24" borderId="30" xfId="0" applyNumberFormat="1" applyFont="1" applyFill="1" applyBorder="1" applyAlignment="1" applyProtection="1">
      <alignment horizontal="center" vertical="center" wrapText="1"/>
      <protection/>
    </xf>
    <xf numFmtId="49" fontId="62" fillId="24" borderId="41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6" xfId="378" applyFont="1" applyFill="1" applyBorder="1" applyAlignment="1" applyProtection="1">
      <alignment vertical="center" wrapText="1"/>
      <protection/>
    </xf>
    <xf numFmtId="49" fontId="15" fillId="24" borderId="4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4" fillId="27" borderId="43" xfId="546" applyNumberFormat="1" applyFont="1" applyFill="1" applyBorder="1" applyAlignment="1" applyProtection="1">
      <alignment horizontal="left" indent="1"/>
      <protection/>
    </xf>
    <xf numFmtId="0" fontId="15" fillId="24" borderId="44" xfId="0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center" vertical="center" wrapTex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6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6" xfId="546" applyFont="1" applyFill="1" applyBorder="1" applyAlignment="1" applyProtection="1">
      <alignment horizontal="center"/>
      <protection/>
    </xf>
    <xf numFmtId="0" fontId="23" fillId="27" borderId="46" xfId="376" applyFont="1" applyFill="1" applyBorder="1" applyAlignment="1" applyProtection="1">
      <alignment vertical="center"/>
      <protection/>
    </xf>
    <xf numFmtId="0" fontId="18" fillId="27" borderId="46" xfId="546" applyFont="1" applyFill="1" applyBorder="1" applyProtection="1">
      <alignment/>
      <protection/>
    </xf>
    <xf numFmtId="0" fontId="18" fillId="27" borderId="47" xfId="546" applyFont="1" applyFill="1" applyBorder="1" applyAlignment="1" applyProtection="1">
      <alignment horizontal="center"/>
      <protection/>
    </xf>
    <xf numFmtId="0" fontId="62" fillId="24" borderId="48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8" applyNumberFormat="1" applyFont="1" applyFill="1" applyBorder="1" applyAlignment="1" applyProtection="1">
      <alignment horizontal="center" vertical="center" wrapText="1"/>
      <protection locked="0"/>
    </xf>
    <xf numFmtId="0" fontId="23" fillId="24" borderId="19" xfId="376" applyNumberFormat="1" applyFont="1" applyFill="1" applyBorder="1" applyAlignment="1" applyProtection="1">
      <alignment horizontal="left" wrapText="1"/>
      <protection/>
    </xf>
    <xf numFmtId="0" fontId="15" fillId="7" borderId="49" xfId="533" applyFont="1" applyFill="1" applyBorder="1" applyAlignment="1" applyProtection="1">
      <alignment horizontal="center" vertical="center"/>
      <protection/>
    </xf>
    <xf numFmtId="0" fontId="15" fillId="7" borderId="50" xfId="533" applyFont="1" applyFill="1" applyBorder="1" applyAlignment="1" applyProtection="1">
      <alignment horizontal="center" vertical="center"/>
      <protection/>
    </xf>
    <xf numFmtId="0" fontId="64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8" fillId="27" borderId="43" xfId="546" applyFont="1" applyFill="1" applyBorder="1" applyAlignment="1" applyProtection="1">
      <alignment horizontal="left" vertical="center"/>
      <protection/>
    </xf>
    <xf numFmtId="0" fontId="18" fillId="27" borderId="51" xfId="546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3" applyFont="1" applyProtection="1">
      <alignment/>
      <protection/>
    </xf>
    <xf numFmtId="0" fontId="0" fillId="0" borderId="0" xfId="533" applyFont="1" applyProtection="1">
      <alignment/>
      <protection/>
    </xf>
    <xf numFmtId="0" fontId="24" fillId="0" borderId="0" xfId="545" applyProtection="1">
      <alignment/>
      <protection/>
    </xf>
    <xf numFmtId="0" fontId="23" fillId="27" borderId="32" xfId="376" applyFont="1" applyFill="1" applyBorder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5" applyFont="1" applyBorder="1" applyAlignment="1" applyProtection="1">
      <alignment vertical="center" wrapText="1"/>
      <protection/>
    </xf>
    <xf numFmtId="0" fontId="0" fillId="0" borderId="52" xfId="535" applyFont="1" applyBorder="1" applyAlignment="1" applyProtection="1">
      <alignment vertical="center" wrapText="1"/>
      <protection/>
    </xf>
    <xf numFmtId="0" fontId="0" fillId="0" borderId="0" xfId="535" applyFont="1" applyBorder="1" applyAlignment="1" applyProtection="1">
      <alignment vertical="center" wrapText="1"/>
      <protection/>
    </xf>
    <xf numFmtId="0" fontId="0" fillId="0" borderId="32" xfId="535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5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3" xfId="535" applyFont="1" applyBorder="1" applyAlignment="1" applyProtection="1">
      <alignment vertical="center" wrapText="1"/>
      <protection/>
    </xf>
    <xf numFmtId="0" fontId="0" fillId="0" borderId="45" xfId="535" applyFont="1" applyBorder="1" applyAlignment="1" applyProtection="1">
      <alignment vertical="center" wrapText="1"/>
      <protection/>
    </xf>
    <xf numFmtId="0" fontId="0" fillId="0" borderId="29" xfId="535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7" xfId="535" applyFont="1" applyBorder="1" applyAlignment="1" applyProtection="1">
      <alignment vertical="center" wrapText="1"/>
      <protection/>
    </xf>
    <xf numFmtId="181" fontId="0" fillId="22" borderId="13" xfId="518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39" xfId="0" applyNumberFormat="1" applyFont="1" applyFill="1" applyBorder="1" applyAlignment="1" applyProtection="1">
      <alignment/>
      <protection/>
    </xf>
    <xf numFmtId="0" fontId="0" fillId="0" borderId="54" xfId="535" applyFont="1" applyBorder="1" applyAlignment="1" applyProtection="1">
      <alignment vertical="center" wrapText="1"/>
      <protection/>
    </xf>
    <xf numFmtId="0" fontId="0" fillId="0" borderId="55" xfId="535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40" applyFont="1" applyAlignment="1" applyProtection="1">
      <alignment vertical="center" wrapText="1"/>
      <protection/>
    </xf>
    <xf numFmtId="0" fontId="23" fillId="27" borderId="43" xfId="378" applyFont="1" applyFill="1" applyBorder="1" applyAlignment="1" applyProtection="1">
      <alignment horizontal="left" vertical="center" wrapText="1" indent="2"/>
      <protection/>
    </xf>
    <xf numFmtId="0" fontId="0" fillId="22" borderId="43" xfId="535" applyFont="1" applyFill="1" applyBorder="1" applyAlignment="1" applyProtection="1">
      <alignment horizontal="left" vertical="center" wrapText="1"/>
      <protection locked="0"/>
    </xf>
    <xf numFmtId="3" fontId="0" fillId="22" borderId="21" xfId="535" applyNumberFormat="1" applyFont="1" applyFill="1" applyBorder="1" applyAlignment="1" applyProtection="1">
      <alignment horizontal="center" vertical="center" wrapText="1"/>
      <protection locked="0"/>
    </xf>
    <xf numFmtId="3" fontId="0" fillId="22" borderId="56" xfId="535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5" applyFont="1" applyFill="1" applyBorder="1" applyAlignment="1" applyProtection="1">
      <alignment horizontal="center" vertical="center" wrapText="1"/>
      <protection/>
    </xf>
    <xf numFmtId="0" fontId="0" fillId="24" borderId="14" xfId="535" applyFont="1" applyFill="1" applyBorder="1" applyAlignment="1" applyProtection="1">
      <alignment horizontal="center" vertical="center" wrapText="1"/>
      <protection/>
    </xf>
    <xf numFmtId="0" fontId="0" fillId="22" borderId="57" xfId="535" applyFont="1" applyFill="1" applyBorder="1" applyAlignment="1" applyProtection="1">
      <alignment horizontal="left" vertical="center" wrapText="1"/>
      <protection locked="0"/>
    </xf>
    <xf numFmtId="0" fontId="0" fillId="0" borderId="0" xfId="535" applyFont="1" applyFill="1" applyAlignment="1" applyProtection="1">
      <alignment vertical="center" wrapTex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8" xfId="544" applyFont="1" applyFill="1" applyBorder="1" applyAlignment="1" applyProtection="1">
      <alignment horizontal="center" vertical="center" wrapText="1"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59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2" fontId="0" fillId="22" borderId="21" xfId="535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5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5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5" applyNumberFormat="1" applyFont="1" applyFill="1" applyBorder="1" applyAlignment="1" applyProtection="1">
      <alignment horizontal="center" vertical="center" wrapText="1"/>
      <protection/>
    </xf>
    <xf numFmtId="3" fontId="0" fillId="22" borderId="13" xfId="535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5" applyNumberFormat="1" applyFont="1" applyFill="1" applyBorder="1" applyAlignment="1" applyProtection="1">
      <alignment horizontal="center" vertical="center" wrapText="1"/>
      <protection/>
    </xf>
    <xf numFmtId="0" fontId="43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Border="1" applyAlignment="1" applyProtection="1">
      <alignment horizontal="center" vertical="center" wrapText="1"/>
      <protection/>
    </xf>
    <xf numFmtId="0" fontId="43" fillId="0" borderId="0" xfId="535" applyFont="1" applyAlignment="1" applyProtection="1">
      <alignment horizontal="center" vertical="center" wrapText="1"/>
      <protection/>
    </xf>
    <xf numFmtId="0" fontId="0" fillId="0" borderId="0" xfId="535" applyFont="1" applyBorder="1" applyAlignment="1" applyProtection="1">
      <alignment horizontal="center" vertical="center" wrapText="1"/>
      <protection/>
    </xf>
    <xf numFmtId="0" fontId="60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vertical="center" wrapText="1"/>
      <protection/>
    </xf>
    <xf numFmtId="0" fontId="60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2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3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3" fillId="24" borderId="29" xfId="0" applyNumberFormat="1" applyFont="1" applyFill="1" applyBorder="1" applyAlignment="1" applyProtection="1">
      <alignment/>
      <protection/>
    </xf>
    <xf numFmtId="49" fontId="15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5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544" applyFont="1" applyFill="1" applyBorder="1" applyAlignment="1" applyProtection="1">
      <alignment horizontal="center" vertical="center" wrapText="1"/>
      <protection/>
    </xf>
    <xf numFmtId="0" fontId="0" fillId="26" borderId="0" xfId="541" applyFont="1" applyFill="1" applyBorder="1" applyAlignment="1" applyProtection="1">
      <alignment vertical="center" wrapText="1"/>
      <protection/>
    </xf>
    <xf numFmtId="0" fontId="0" fillId="0" borderId="14" xfId="541" applyFont="1" applyBorder="1" applyAlignment="1" applyProtection="1">
      <alignment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56" xfId="0" applyFont="1" applyFill="1" applyBorder="1" applyAlignment="1" applyProtection="1">
      <alignment horizontal="center" vertical="center" wrapText="1"/>
      <protection/>
    </xf>
    <xf numFmtId="0" fontId="0" fillId="0" borderId="60" xfId="518" applyFont="1" applyBorder="1" applyAlignment="1" applyProtection="1">
      <alignment horizontal="left" vertical="center" wrapText="1" indent="1"/>
      <protection/>
    </xf>
    <xf numFmtId="0" fontId="0" fillId="0" borderId="29" xfId="518" applyFont="1" applyBorder="1" applyAlignment="1" applyProtection="1">
      <alignment horizontal="left" vertical="center" wrapText="1" indent="1"/>
      <protection/>
    </xf>
    <xf numFmtId="0" fontId="0" fillId="0" borderId="29" xfId="518" applyFont="1" applyBorder="1" applyAlignment="1" applyProtection="1">
      <alignment horizontal="center" vertical="center" wrapText="1"/>
      <protection/>
    </xf>
    <xf numFmtId="0" fontId="0" fillId="0" borderId="37" xfId="518" applyFont="1" applyBorder="1" applyAlignment="1" applyProtection="1">
      <alignment horizontal="center" vertical="center" wrapText="1"/>
      <protection/>
    </xf>
    <xf numFmtId="0" fontId="15" fillId="0" borderId="48" xfId="518" applyFont="1" applyBorder="1" applyAlignment="1" applyProtection="1">
      <alignment vertical="center" wrapText="1"/>
      <protection/>
    </xf>
    <xf numFmtId="0" fontId="15" fillId="0" borderId="61" xfId="518" applyFont="1" applyBorder="1" applyAlignment="1" applyProtection="1">
      <alignment vertical="center" wrapText="1"/>
      <protection/>
    </xf>
    <xf numFmtId="0" fontId="15" fillId="24" borderId="45" xfId="518" applyFont="1" applyFill="1" applyBorder="1" applyAlignment="1" applyProtection="1">
      <alignment horizontal="center" vertical="center" wrapText="1"/>
      <protection/>
    </xf>
    <xf numFmtId="0" fontId="15" fillId="24" borderId="40" xfId="518" applyFont="1" applyFill="1" applyBorder="1" applyAlignment="1" applyProtection="1">
      <alignment horizontal="center" vertical="center" wrapText="1"/>
      <protection/>
    </xf>
    <xf numFmtId="49" fontId="15" fillId="0" borderId="15" xfId="518" applyNumberFormat="1" applyFont="1" applyFill="1" applyBorder="1" applyAlignment="1" applyProtection="1">
      <alignment horizontal="center" vertical="center" wrapText="1"/>
      <protection/>
    </xf>
    <xf numFmtId="0" fontId="15" fillId="0" borderId="61" xfId="518" applyFont="1" applyFill="1" applyBorder="1" applyAlignment="1" applyProtection="1">
      <alignment vertical="center" wrapText="1"/>
      <protection/>
    </xf>
    <xf numFmtId="49" fontId="15" fillId="0" borderId="42" xfId="518" applyNumberFormat="1" applyFont="1" applyBorder="1" applyAlignment="1" applyProtection="1">
      <alignment horizontal="center" vertical="center" wrapText="1"/>
      <protection/>
    </xf>
    <xf numFmtId="49" fontId="15" fillId="0" borderId="42" xfId="518" applyNumberFormat="1" applyFont="1" applyFill="1" applyBorder="1" applyAlignment="1" applyProtection="1">
      <alignment horizontal="center" vertical="center" wrapText="1"/>
      <protection/>
    </xf>
    <xf numFmtId="0" fontId="0" fillId="0" borderId="37" xfId="518" applyFont="1" applyBorder="1" applyAlignment="1" applyProtection="1">
      <alignment horizontal="left" vertical="center" wrapText="1" indent="1"/>
      <protection/>
    </xf>
    <xf numFmtId="0" fontId="0" fillId="0" borderId="54" xfId="518" applyFont="1" applyBorder="1" applyAlignment="1" applyProtection="1">
      <alignment horizontal="left" vertical="center" wrapText="1" indent="1"/>
      <protection/>
    </xf>
    <xf numFmtId="0" fontId="15" fillId="0" borderId="26" xfId="518" applyFont="1" applyBorder="1" applyAlignment="1" applyProtection="1">
      <alignment vertical="center" wrapText="1"/>
      <protection/>
    </xf>
    <xf numFmtId="0" fontId="0" fillId="0" borderId="0" xfId="541" applyFont="1" applyAlignment="1" applyProtection="1">
      <alignment horizontal="left" vertical="center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23" fillId="24" borderId="63" xfId="376" applyNumberFormat="1" applyFont="1" applyFill="1" applyBorder="1" applyAlignment="1" applyProtection="1">
      <alignment horizontal="left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65" xfId="0" applyNumberFormat="1" applyFont="1" applyFill="1" applyBorder="1" applyAlignment="1" applyProtection="1">
      <alignment/>
      <protection/>
    </xf>
    <xf numFmtId="0" fontId="0" fillId="24" borderId="6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67" xfId="0" applyNumberFormat="1" applyFont="1" applyFill="1" applyBorder="1" applyAlignment="1" applyProtection="1">
      <alignment horizontal="center" vertical="center" wrapText="1"/>
      <protection/>
    </xf>
    <xf numFmtId="0" fontId="15" fillId="24" borderId="67" xfId="536" applyNumberFormat="1" applyFont="1" applyFill="1" applyBorder="1" applyAlignment="1" applyProtection="1">
      <alignment horizontal="center" vertical="center" wrapText="1"/>
      <protection/>
    </xf>
    <xf numFmtId="0" fontId="15" fillId="24" borderId="68" xfId="536" applyNumberFormat="1" applyFont="1" applyFill="1" applyBorder="1" applyAlignment="1" applyProtection="1">
      <alignment horizontal="center" vertical="center" wrapText="1"/>
      <protection/>
    </xf>
    <xf numFmtId="0" fontId="20" fillId="24" borderId="65" xfId="0" applyNumberFormat="1" applyFont="1" applyFill="1" applyBorder="1" applyAlignment="1" applyProtection="1">
      <alignment/>
      <protection/>
    </xf>
    <xf numFmtId="49" fontId="62" fillId="24" borderId="0" xfId="0" applyNumberFormat="1" applyFont="1" applyFill="1" applyBorder="1" applyAlignment="1" applyProtection="1">
      <alignment horizontal="center" vertical="center" wrapText="1"/>
      <protection/>
    </xf>
    <xf numFmtId="0" fontId="6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9" xfId="536" applyNumberFormat="1" applyFont="1" applyFill="1" applyBorder="1" applyAlignment="1" applyProtection="1">
      <alignment horizontal="center" vertical="center" wrapText="1"/>
      <protection/>
    </xf>
    <xf numFmtId="49" fontId="0" fillId="24" borderId="9" xfId="536" applyNumberFormat="1" applyFont="1" applyFill="1" applyBorder="1" applyAlignment="1" applyProtection="1">
      <alignment horizontal="center" vertical="center" wrapText="1"/>
      <protection/>
    </xf>
    <xf numFmtId="0" fontId="0" fillId="24" borderId="9" xfId="536" applyNumberFormat="1" applyFont="1" applyFill="1" applyBorder="1" applyAlignment="1" applyProtection="1">
      <alignment horizontal="left" vertical="center" wrapText="1" indent="1"/>
      <protection/>
    </xf>
    <xf numFmtId="49" fontId="0" fillId="25" borderId="9" xfId="544" applyNumberFormat="1" applyFont="1" applyFill="1" applyBorder="1" applyAlignment="1" applyProtection="1">
      <alignment horizontal="center" vertical="center" wrapText="1"/>
      <protection locked="0"/>
    </xf>
    <xf numFmtId="49" fontId="0" fillId="4" borderId="9" xfId="544" applyNumberFormat="1" applyFont="1" applyFill="1" applyBorder="1" applyAlignment="1" applyProtection="1">
      <alignment horizontal="center" vertical="center" wrapText="1"/>
      <protection locked="0"/>
    </xf>
    <xf numFmtId="14" fontId="0" fillId="24" borderId="69" xfId="544" applyNumberFormat="1" applyFont="1" applyFill="1" applyBorder="1" applyAlignment="1" applyProtection="1">
      <alignment horizontal="center" vertical="center" wrapText="1"/>
      <protection/>
    </xf>
    <xf numFmtId="49" fontId="0" fillId="24" borderId="9" xfId="536" applyNumberFormat="1" applyFont="1" applyFill="1" applyBorder="1" applyAlignment="1" applyProtection="1">
      <alignment horizontal="center" vertical="center" wrapText="1"/>
      <protection/>
    </xf>
    <xf numFmtId="0" fontId="0" fillId="24" borderId="9" xfId="536" applyNumberFormat="1" applyFont="1" applyFill="1" applyBorder="1" applyAlignment="1" applyProtection="1">
      <alignment horizontal="left" vertical="center" wrapText="1"/>
      <protection/>
    </xf>
    <xf numFmtId="0" fontId="0" fillId="24" borderId="69" xfId="536" applyNumberFormat="1" applyFont="1" applyFill="1" applyBorder="1" applyAlignment="1" applyProtection="1">
      <alignment horizontal="left" vertical="center" wrapText="1"/>
      <protection/>
    </xf>
    <xf numFmtId="0" fontId="0" fillId="28" borderId="70" xfId="0" applyNumberFormat="1" applyFont="1" applyFill="1" applyBorder="1" applyAlignment="1" applyProtection="1">
      <alignment horizontal="center" wrapText="1"/>
      <protection/>
    </xf>
    <xf numFmtId="0" fontId="23" fillId="28" borderId="71" xfId="378" applyFont="1" applyFill="1" applyBorder="1" applyAlignment="1" applyProtection="1">
      <alignment horizontal="left" vertical="center" wrapText="1" indent="1"/>
      <protection/>
    </xf>
    <xf numFmtId="0" fontId="0" fillId="28" borderId="71" xfId="0" applyNumberFormat="1" applyFont="1" applyFill="1" applyBorder="1" applyAlignment="1" applyProtection="1">
      <alignment wrapText="1"/>
      <protection/>
    </xf>
    <xf numFmtId="0" fontId="0" fillId="28" borderId="7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24" borderId="73" xfId="0" applyNumberFormat="1" applyFont="1" applyFill="1" applyBorder="1" applyAlignment="1" applyProtection="1">
      <alignment/>
      <protection/>
    </xf>
    <xf numFmtId="0" fontId="0" fillId="24" borderId="74" xfId="0" applyNumberFormat="1" applyFont="1" applyFill="1" applyBorder="1" applyAlignment="1" applyProtection="1">
      <alignment/>
      <protection/>
    </xf>
    <xf numFmtId="0" fontId="0" fillId="24" borderId="75" xfId="0" applyNumberFormat="1" applyFont="1" applyFill="1" applyBorder="1" applyAlignment="1" applyProtection="1">
      <alignment/>
      <protection/>
    </xf>
    <xf numFmtId="0" fontId="0" fillId="0" borderId="0" xfId="548" applyFont="1" applyProtection="1">
      <alignment/>
      <protection/>
    </xf>
    <xf numFmtId="0" fontId="0" fillId="24" borderId="18" xfId="548" applyFont="1" applyFill="1" applyBorder="1" applyProtection="1">
      <alignment/>
      <protection/>
    </xf>
    <xf numFmtId="0" fontId="0" fillId="24" borderId="19" xfId="548" applyFont="1" applyFill="1" applyBorder="1" applyProtection="1">
      <alignment/>
      <protection/>
    </xf>
    <xf numFmtId="0" fontId="0" fillId="24" borderId="20" xfId="548" applyFont="1" applyFill="1" applyBorder="1" applyProtection="1">
      <alignment/>
      <protection/>
    </xf>
    <xf numFmtId="0" fontId="0" fillId="24" borderId="16" xfId="548" applyFont="1" applyFill="1" applyBorder="1" applyProtection="1">
      <alignment/>
      <protection/>
    </xf>
    <xf numFmtId="0" fontId="15" fillId="24" borderId="0" xfId="548" applyFont="1" applyFill="1" applyBorder="1" applyAlignment="1" applyProtection="1">
      <alignment horizontal="center" wrapText="1"/>
      <protection/>
    </xf>
    <xf numFmtId="0" fontId="23" fillId="26" borderId="0" xfId="380" applyFont="1" applyFill="1" applyBorder="1" applyAlignment="1" applyProtection="1">
      <alignment/>
      <protection/>
    </xf>
    <xf numFmtId="0" fontId="15" fillId="24" borderId="14" xfId="548" applyFont="1" applyFill="1" applyBorder="1" applyAlignment="1" applyProtection="1">
      <alignment horizontal="center" wrapText="1"/>
      <protection/>
    </xf>
    <xf numFmtId="0" fontId="15" fillId="0" borderId="0" xfId="548" applyFont="1" applyAlignment="1" applyProtection="1">
      <alignment horizontal="center" wrapText="1"/>
      <protection/>
    </xf>
    <xf numFmtId="0" fontId="15" fillId="0" borderId="0" xfId="548" applyFont="1" applyAlignment="1" applyProtection="1">
      <alignment/>
      <protection/>
    </xf>
    <xf numFmtId="0" fontId="0" fillId="0" borderId="0" xfId="548" applyFont="1" applyAlignment="1" applyProtection="1">
      <alignment wrapText="1"/>
      <protection/>
    </xf>
    <xf numFmtId="0" fontId="0" fillId="24" borderId="16" xfId="548" applyFont="1" applyFill="1" applyBorder="1" applyAlignment="1" applyProtection="1">
      <alignment wrapText="1"/>
      <protection/>
    </xf>
    <xf numFmtId="0" fontId="15" fillId="24" borderId="14" xfId="548" applyFont="1" applyFill="1" applyBorder="1" applyAlignment="1" applyProtection="1">
      <alignment horizontal="center" vertical="center" wrapText="1"/>
      <protection/>
    </xf>
    <xf numFmtId="0" fontId="15" fillId="0" borderId="0" xfId="548" applyFont="1" applyAlignment="1" applyProtection="1">
      <alignment horizontal="center" vertical="center" wrapText="1"/>
      <protection/>
    </xf>
    <xf numFmtId="0" fontId="15" fillId="0" borderId="0" xfId="548" applyFont="1" applyAlignment="1" applyProtection="1">
      <alignment wrapText="1"/>
      <protection/>
    </xf>
    <xf numFmtId="0" fontId="61" fillId="0" borderId="0" xfId="548" applyFont="1" applyFill="1" applyBorder="1" applyAlignment="1" applyProtection="1">
      <alignment horizontal="center" wrapText="1"/>
      <protection/>
    </xf>
    <xf numFmtId="0" fontId="0" fillId="0" borderId="0" xfId="548" applyFont="1" applyAlignment="1" applyProtection="1">
      <alignment horizontal="right" vertical="top"/>
      <protection/>
    </xf>
    <xf numFmtId="0" fontId="0" fillId="26" borderId="16" xfId="548" applyFont="1" applyFill="1" applyBorder="1" applyAlignment="1" applyProtection="1">
      <alignment horizontal="right" vertical="top"/>
      <protection/>
    </xf>
    <xf numFmtId="49" fontId="15" fillId="24" borderId="12" xfId="518" applyNumberFormat="1" applyFont="1" applyFill="1" applyBorder="1" applyAlignment="1" applyProtection="1">
      <alignment horizontal="center" vertical="center" wrapText="1"/>
      <protection/>
    </xf>
    <xf numFmtId="0" fontId="15" fillId="24" borderId="76" xfId="518" applyFont="1" applyFill="1" applyBorder="1" applyAlignment="1" applyProtection="1">
      <alignment horizontal="center" vertical="center" wrapText="1"/>
      <protection/>
    </xf>
    <xf numFmtId="0" fontId="0" fillId="26" borderId="14" xfId="548" applyFont="1" applyFill="1" applyBorder="1" applyProtection="1">
      <alignment/>
      <protection/>
    </xf>
    <xf numFmtId="0" fontId="0" fillId="26" borderId="16" xfId="548" applyFont="1" applyFill="1" applyBorder="1" applyProtection="1">
      <alignment/>
      <protection/>
    </xf>
    <xf numFmtId="49" fontId="62" fillId="24" borderId="30" xfId="518" applyNumberFormat="1" applyFont="1" applyFill="1" applyBorder="1" applyAlignment="1" applyProtection="1">
      <alignment horizontal="center" vertical="center" wrapText="1"/>
      <protection/>
    </xf>
    <xf numFmtId="0" fontId="62" fillId="24" borderId="41" xfId="518" applyFont="1" applyFill="1" applyBorder="1" applyAlignment="1" applyProtection="1">
      <alignment horizontal="center" vertical="center" wrapText="1"/>
      <protection/>
    </xf>
    <xf numFmtId="0" fontId="62" fillId="24" borderId="41" xfId="518" applyFont="1" applyFill="1" applyBorder="1" applyAlignment="1" applyProtection="1">
      <alignment horizontal="center" vertical="center" wrapText="1"/>
      <protection/>
    </xf>
    <xf numFmtId="0" fontId="62" fillId="24" borderId="33" xfId="518" applyFont="1" applyFill="1" applyBorder="1" applyAlignment="1" applyProtection="1">
      <alignment horizontal="center" vertical="center" wrapText="1"/>
      <protection/>
    </xf>
    <xf numFmtId="184" fontId="0" fillId="0" borderId="26" xfId="518" applyNumberFormat="1" applyFont="1" applyFill="1" applyBorder="1" applyAlignment="1" applyProtection="1">
      <alignment vertical="center" wrapText="1"/>
      <protection/>
    </xf>
    <xf numFmtId="14" fontId="0" fillId="0" borderId="26" xfId="518" applyNumberFormat="1" applyFont="1" applyFill="1" applyBorder="1" applyAlignment="1" applyProtection="1">
      <alignment vertical="center" wrapText="1"/>
      <protection/>
    </xf>
    <xf numFmtId="49" fontId="0" fillId="0" borderId="26" xfId="518" applyNumberFormat="1" applyFont="1" applyFill="1" applyBorder="1" applyAlignment="1" applyProtection="1">
      <alignment vertical="center" wrapText="1"/>
      <protection/>
    </xf>
    <xf numFmtId="49" fontId="0" fillId="0" borderId="34" xfId="518" applyNumberFormat="1" applyFont="1" applyFill="1" applyBorder="1" applyAlignment="1" applyProtection="1">
      <alignment vertical="center" wrapText="1"/>
      <protection/>
    </xf>
    <xf numFmtId="184" fontId="0" fillId="0" borderId="13" xfId="518" applyNumberFormat="1" applyFont="1" applyFill="1" applyBorder="1" applyAlignment="1" applyProtection="1">
      <alignment vertical="center" wrapText="1"/>
      <protection/>
    </xf>
    <xf numFmtId="14" fontId="0" fillId="0" borderId="13" xfId="518" applyNumberFormat="1" applyFont="1" applyFill="1" applyBorder="1" applyAlignment="1" applyProtection="1">
      <alignment vertical="center" wrapText="1"/>
      <protection/>
    </xf>
    <xf numFmtId="49" fontId="0" fillId="0" borderId="13" xfId="518" applyNumberFormat="1" applyFont="1" applyFill="1" applyBorder="1" applyAlignment="1" applyProtection="1">
      <alignment vertical="center" wrapText="1"/>
      <protection/>
    </xf>
    <xf numFmtId="49" fontId="0" fillId="0" borderId="17" xfId="518" applyNumberFormat="1" applyFont="1" applyFill="1" applyBorder="1" applyAlignment="1" applyProtection="1">
      <alignment vertical="center" wrapText="1"/>
      <protection/>
    </xf>
    <xf numFmtId="49" fontId="0" fillId="0" borderId="13" xfId="518" applyNumberFormat="1" applyFont="1" applyFill="1" applyBorder="1" applyAlignment="1" applyProtection="1">
      <alignment vertical="center" wrapText="1" shrinkToFit="1" readingOrder="1"/>
      <protection/>
    </xf>
    <xf numFmtId="49" fontId="0" fillId="0" borderId="17" xfId="518" applyNumberFormat="1" applyFont="1" applyFill="1" applyBorder="1" applyAlignment="1" applyProtection="1">
      <alignment vertical="center" wrapText="1"/>
      <protection/>
    </xf>
    <xf numFmtId="0" fontId="15" fillId="0" borderId="29" xfId="518" applyFont="1" applyBorder="1" applyAlignment="1" applyProtection="1">
      <alignment vertical="center" wrapText="1"/>
      <protection/>
    </xf>
    <xf numFmtId="184" fontId="0" fillId="22" borderId="13" xfId="518" applyNumberFormat="1" applyFont="1" applyFill="1" applyBorder="1" applyAlignment="1" applyProtection="1">
      <alignment vertical="center" wrapText="1"/>
      <protection locked="0"/>
    </xf>
    <xf numFmtId="14" fontId="0" fillId="22" borderId="13" xfId="518" applyNumberFormat="1" applyFont="1" applyFill="1" applyBorder="1" applyAlignment="1" applyProtection="1">
      <alignment vertical="center" wrapText="1"/>
      <protection locked="0"/>
    </xf>
    <xf numFmtId="49" fontId="0" fillId="22" borderId="13" xfId="518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18" applyNumberFormat="1" applyFont="1" applyFill="1" applyBorder="1" applyAlignment="1" applyProtection="1">
      <alignment vertical="center" wrapText="1"/>
      <protection locked="0"/>
    </xf>
    <xf numFmtId="49" fontId="0" fillId="22" borderId="17" xfId="518" applyNumberFormat="1" applyFont="1" applyFill="1" applyBorder="1" applyAlignment="1" applyProtection="1">
      <alignment vertical="center" wrapText="1"/>
      <protection locked="0"/>
    </xf>
    <xf numFmtId="49" fontId="15" fillId="0" borderId="21" xfId="518" applyNumberFormat="1" applyFont="1" applyBorder="1" applyAlignment="1" applyProtection="1">
      <alignment horizontal="center" vertical="center" wrapText="1"/>
      <protection/>
    </xf>
    <xf numFmtId="184" fontId="0" fillId="22" borderId="25" xfId="518" applyNumberFormat="1" applyFont="1" applyFill="1" applyBorder="1" applyAlignment="1" applyProtection="1">
      <alignment vertical="center" wrapText="1"/>
      <protection locked="0"/>
    </xf>
    <xf numFmtId="14" fontId="0" fillId="22" borderId="25" xfId="518" applyNumberFormat="1" applyFont="1" applyFill="1" applyBorder="1" applyAlignment="1" applyProtection="1">
      <alignment vertical="center" wrapText="1"/>
      <protection locked="0"/>
    </xf>
    <xf numFmtId="49" fontId="0" fillId="22" borderId="25" xfId="518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25" xfId="518" applyNumberFormat="1" applyFont="1" applyFill="1" applyBorder="1" applyAlignment="1" applyProtection="1">
      <alignment vertical="center" wrapText="1"/>
      <protection locked="0"/>
    </xf>
    <xf numFmtId="49" fontId="0" fillId="22" borderId="77" xfId="518" applyNumberFormat="1" applyFont="1" applyFill="1" applyBorder="1" applyAlignment="1" applyProtection="1">
      <alignment vertical="center" wrapText="1"/>
      <protection locked="0"/>
    </xf>
    <xf numFmtId="0" fontId="0" fillId="26" borderId="27" xfId="548" applyFont="1" applyFill="1" applyBorder="1" applyProtection="1">
      <alignment/>
      <protection/>
    </xf>
    <xf numFmtId="0" fontId="0" fillId="26" borderId="28" xfId="548" applyFont="1" applyFill="1" applyBorder="1" applyProtection="1">
      <alignment/>
      <protection/>
    </xf>
    <xf numFmtId="0" fontId="0" fillId="26" borderId="29" xfId="548" applyFont="1" applyFill="1" applyBorder="1" applyProtection="1">
      <alignment/>
      <protection/>
    </xf>
    <xf numFmtId="0" fontId="0" fillId="0" borderId="78" xfId="548" applyFont="1" applyBorder="1" applyProtection="1">
      <alignment/>
      <protection/>
    </xf>
    <xf numFmtId="49" fontId="15" fillId="0" borderId="13" xfId="518" applyNumberFormat="1" applyFont="1" applyBorder="1" applyAlignment="1" applyProtection="1">
      <alignment horizontal="center" vertical="center" wrapText="1"/>
      <protection/>
    </xf>
    <xf numFmtId="0" fontId="15" fillId="7" borderId="38" xfId="544" applyFont="1" applyFill="1" applyBorder="1" applyAlignment="1" applyProtection="1">
      <alignment horizontal="center" vertical="center" wrapText="1"/>
      <protection/>
    </xf>
    <xf numFmtId="0" fontId="15" fillId="7" borderId="79" xfId="544" applyFont="1" applyFill="1" applyBorder="1" applyAlignment="1" applyProtection="1">
      <alignment horizontal="center" vertical="center" wrapText="1"/>
      <protection/>
    </xf>
    <xf numFmtId="0" fontId="15" fillId="7" borderId="80" xfId="544" applyFont="1" applyFill="1" applyBorder="1" applyAlignment="1" applyProtection="1">
      <alignment horizontal="center" vertical="center" wrapText="1"/>
      <protection/>
    </xf>
    <xf numFmtId="0" fontId="0" fillId="24" borderId="80" xfId="549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56" xfId="542" applyFont="1" applyFill="1" applyBorder="1" applyAlignment="1" applyProtection="1">
      <alignment horizontal="left" vertical="center" wrapText="1"/>
      <protection locked="0"/>
    </xf>
    <xf numFmtId="0" fontId="0" fillId="4" borderId="81" xfId="549" applyNumberFormat="1" applyFont="1" applyFill="1" applyBorder="1" applyAlignment="1" applyProtection="1">
      <alignment horizontal="center" vertical="center" wrapText="1"/>
      <protection/>
    </xf>
    <xf numFmtId="0" fontId="0" fillId="4" borderId="80" xfId="549" applyNumberFormat="1" applyFont="1" applyFill="1" applyBorder="1" applyAlignment="1" applyProtection="1">
      <alignment horizontal="center" vertical="center" wrapText="1"/>
      <protection/>
    </xf>
    <xf numFmtId="0" fontId="0" fillId="24" borderId="81" xfId="549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56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0" fontId="58" fillId="24" borderId="20" xfId="547" applyNumberFormat="1" applyFont="1" applyFill="1" applyBorder="1" applyAlignment="1" applyProtection="1">
      <alignment horizontal="center" vertical="center" wrapText="1"/>
      <protection/>
    </xf>
    <xf numFmtId="49" fontId="15" fillId="7" borderId="56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7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6" xfId="542" applyFont="1" applyFill="1" applyBorder="1" applyAlignment="1" applyProtection="1">
      <alignment horizontal="left" vertical="center"/>
      <protection locked="0"/>
    </xf>
    <xf numFmtId="49" fontId="17" fillId="22" borderId="56" xfId="376" applyNumberForma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4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81" xfId="544" applyFont="1" applyFill="1" applyBorder="1" applyAlignment="1" applyProtection="1">
      <alignment horizontal="center" vertical="center" wrapText="1"/>
      <protection locked="0"/>
    </xf>
    <xf numFmtId="0" fontId="0" fillId="25" borderId="80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82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0" fontId="15" fillId="24" borderId="43" xfId="544" applyFont="1" applyFill="1" applyBorder="1" applyAlignment="1" applyProtection="1">
      <alignment horizontal="center" vertical="center" wrapText="1"/>
      <protection/>
    </xf>
    <xf numFmtId="0" fontId="15" fillId="24" borderId="37" xfId="544" applyFont="1" applyFill="1" applyBorder="1" applyAlignment="1" applyProtection="1">
      <alignment horizontal="center" vertical="center" wrapText="1"/>
      <protection/>
    </xf>
    <xf numFmtId="0" fontId="15" fillId="7" borderId="83" xfId="548" applyFont="1" applyFill="1" applyBorder="1" applyAlignment="1" applyProtection="1">
      <alignment horizontal="center" vertical="center" wrapText="1"/>
      <protection/>
    </xf>
    <xf numFmtId="0" fontId="15" fillId="7" borderId="32" xfId="548" applyFont="1" applyFill="1" applyBorder="1" applyAlignment="1" applyProtection="1">
      <alignment horizontal="center" vertical="center" wrapText="1"/>
      <protection/>
    </xf>
    <xf numFmtId="0" fontId="15" fillId="7" borderId="37" xfId="548" applyFont="1" applyFill="1" applyBorder="1" applyAlignment="1" applyProtection="1">
      <alignment horizontal="center" vertical="center" wrapText="1"/>
      <protection/>
    </xf>
    <xf numFmtId="0" fontId="0" fillId="25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8" xfId="0" applyNumberFormat="1" applyFont="1" applyFill="1" applyBorder="1" applyAlignment="1" applyProtection="1">
      <alignment horizontal="left" vertical="center" wrapText="1" indent="1"/>
      <protection locked="0"/>
    </xf>
    <xf numFmtId="0" fontId="23" fillId="28" borderId="76" xfId="376" applyFont="1" applyFill="1" applyBorder="1" applyAlignment="1" applyProtection="1">
      <alignment horizontal="center" vertical="center" wrapText="1"/>
      <protection/>
    </xf>
    <xf numFmtId="0" fontId="23" fillId="28" borderId="84" xfId="376" applyFont="1" applyFill="1" applyBorder="1" applyAlignment="1" applyProtection="1">
      <alignment horizontal="center" vertical="center" wrapText="1"/>
      <protection/>
    </xf>
    <xf numFmtId="0" fontId="15" fillId="7" borderId="85" xfId="0" applyNumberFormat="1" applyFont="1" applyFill="1" applyBorder="1" applyAlignment="1" applyProtection="1">
      <alignment horizontal="center" vertical="center" wrapText="1"/>
      <protection/>
    </xf>
    <xf numFmtId="0" fontId="15" fillId="7" borderId="86" xfId="0" applyNumberFormat="1" applyFont="1" applyFill="1" applyBorder="1" applyAlignment="1" applyProtection="1">
      <alignment horizontal="center" vertical="center" wrapText="1"/>
      <protection/>
    </xf>
    <xf numFmtId="0" fontId="15" fillId="7" borderId="84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39" xfId="0" applyNumberFormat="1" applyFont="1" applyFill="1" applyBorder="1" applyAlignment="1" applyProtection="1">
      <alignment horizontal="center" vertical="center" wrapText="1"/>
      <protection/>
    </xf>
    <xf numFmtId="0" fontId="0" fillId="7" borderId="87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24" borderId="56" xfId="0" applyFont="1" applyFill="1" applyBorder="1" applyAlignment="1" applyProtection="1">
      <alignment horizontal="left" vertical="center" wrapText="1" indent="1"/>
      <protection/>
    </xf>
    <xf numFmtId="49" fontId="0" fillId="24" borderId="37" xfId="0" applyFont="1" applyFill="1" applyBorder="1" applyAlignment="1" applyProtection="1">
      <alignment horizontal="left" vertical="center" wrapText="1" indent="1"/>
      <protection/>
    </xf>
    <xf numFmtId="49" fontId="0" fillId="24" borderId="56" xfId="0" applyFont="1" applyFill="1" applyBorder="1" applyAlignment="1" applyProtection="1">
      <alignment horizontal="left" vertical="center" wrapText="1" indent="2"/>
      <protection/>
    </xf>
    <xf numFmtId="49" fontId="0" fillId="24" borderId="37" xfId="0" applyFont="1" applyFill="1" applyBorder="1" applyAlignment="1" applyProtection="1">
      <alignment horizontal="left" vertical="center" wrapText="1" indent="2"/>
      <protection/>
    </xf>
    <xf numFmtId="49" fontId="0" fillId="24" borderId="56" xfId="0" applyFont="1" applyFill="1" applyBorder="1" applyAlignment="1" applyProtection="1">
      <alignment horizontal="left" vertical="center" wrapText="1" inden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37" xfId="0" applyFont="1" applyFill="1" applyBorder="1" applyAlignment="1" applyProtection="1">
      <alignment vertical="center" wrapText="1"/>
      <protection/>
    </xf>
    <xf numFmtId="49" fontId="0" fillId="24" borderId="59" xfId="0" applyFont="1" applyFill="1" applyBorder="1" applyAlignment="1" applyProtection="1">
      <alignment vertical="center" wrapText="1"/>
      <protection/>
    </xf>
    <xf numFmtId="49" fontId="0" fillId="24" borderId="54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horizontal="left" vertical="center" wrapText="1"/>
      <protection/>
    </xf>
    <xf numFmtId="49" fontId="0" fillId="24" borderId="37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0" fontId="15" fillId="24" borderId="81" xfId="0" applyNumberFormat="1" applyFont="1" applyFill="1" applyBorder="1" applyAlignment="1" applyProtection="1">
      <alignment horizontal="center" vertical="center" wrapText="1"/>
      <protection/>
    </xf>
    <xf numFmtId="0" fontId="15" fillId="24" borderId="53" xfId="0" applyNumberFormat="1" applyFont="1" applyFill="1" applyBorder="1" applyAlignment="1" applyProtection="1">
      <alignment horizontal="center" vertical="center" wrapText="1"/>
      <protection/>
    </xf>
    <xf numFmtId="0" fontId="62" fillId="24" borderId="81" xfId="0" applyNumberFormat="1" applyFont="1" applyFill="1" applyBorder="1" applyAlignment="1" applyProtection="1">
      <alignment horizontal="center" vertical="center" wrapText="1"/>
      <protection/>
    </xf>
    <xf numFmtId="0" fontId="62" fillId="24" borderId="5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88" xfId="0" applyNumberFormat="1" applyFont="1" applyFill="1" applyBorder="1" applyAlignment="1" applyProtection="1">
      <alignment horizontal="left" vertical="center" inden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89" xfId="0" applyFont="1" applyBorder="1" applyAlignment="1" applyProtection="1">
      <alignment horizontal="center" vertical="top"/>
      <protection locked="0"/>
    </xf>
    <xf numFmtId="49" fontId="0" fillId="0" borderId="48" xfId="0" applyFont="1" applyBorder="1" applyAlignment="1" applyProtection="1">
      <alignment horizontal="center" vertical="top"/>
      <protection locked="0"/>
    </xf>
    <xf numFmtId="0" fontId="0" fillId="25" borderId="56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4" borderId="9" xfId="536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Border="1" applyAlignment="1" applyProtection="1">
      <alignment/>
      <protection/>
    </xf>
    <xf numFmtId="0" fontId="0" fillId="0" borderId="69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15" fillId="2" borderId="63" xfId="0" applyNumberFormat="1" applyFont="1" applyFill="1" applyBorder="1" applyAlignment="1" applyProtection="1">
      <alignment horizontal="center" vertical="center"/>
      <protection/>
    </xf>
    <xf numFmtId="0" fontId="15" fillId="2" borderId="64" xfId="0" applyNumberFormat="1" applyFont="1" applyFill="1" applyBorder="1" applyAlignment="1" applyProtection="1">
      <alignment horizontal="center" vertical="center"/>
      <protection/>
    </xf>
    <xf numFmtId="0" fontId="0" fillId="2" borderId="73" xfId="0" applyNumberFormat="1" applyFont="1" applyFill="1" applyBorder="1" applyAlignment="1" applyProtection="1">
      <alignment horizontal="center" vertical="center"/>
      <protection/>
    </xf>
    <xf numFmtId="0" fontId="0" fillId="2" borderId="74" xfId="0" applyNumberFormat="1" applyFont="1" applyFill="1" applyBorder="1" applyAlignment="1" applyProtection="1">
      <alignment horizontal="center" vertical="center"/>
      <protection/>
    </xf>
    <xf numFmtId="0" fontId="0" fillId="2" borderId="75" xfId="0" applyNumberFormat="1" applyFont="1" applyFill="1" applyBorder="1" applyAlignment="1" applyProtection="1">
      <alignment horizontal="center" vertical="center"/>
      <protection/>
    </xf>
    <xf numFmtId="0" fontId="15" fillId="0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72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88" xfId="0" applyNumberFormat="1" applyFont="1" applyFill="1" applyBorder="1" applyAlignment="1" applyProtection="1">
      <alignment horizontal="left" vertical="center" indent="1"/>
      <protection/>
    </xf>
    <xf numFmtId="49" fontId="0" fillId="24" borderId="42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89" xfId="0" applyBorder="1" applyAlignment="1" applyProtection="1">
      <alignment horizontal="center" vertical="top"/>
      <protection locked="0"/>
    </xf>
    <xf numFmtId="49" fontId="0" fillId="0" borderId="48" xfId="0" applyBorder="1" applyAlignment="1" applyProtection="1">
      <alignment horizontal="center" vertical="top"/>
      <protection locked="0"/>
    </xf>
    <xf numFmtId="0" fontId="15" fillId="4" borderId="56" xfId="544" applyFont="1" applyFill="1" applyBorder="1" applyAlignment="1" applyProtection="1">
      <alignment horizontal="center"/>
      <protection/>
    </xf>
    <xf numFmtId="0" fontId="15" fillId="4" borderId="37" xfId="544" applyFont="1" applyFill="1" applyBorder="1" applyAlignment="1" applyProtection="1">
      <alignment horizontal="center"/>
      <protection/>
    </xf>
    <xf numFmtId="49" fontId="23" fillId="20" borderId="22" xfId="376" applyNumberFormat="1" applyFont="1" applyFill="1" applyBorder="1" applyAlignment="1" applyProtection="1">
      <alignment horizontal="center" vertical="center" wrapText="1"/>
      <protection/>
    </xf>
    <xf numFmtId="49" fontId="23" fillId="20" borderId="23" xfId="376" applyNumberFormat="1" applyFont="1" applyFill="1" applyBorder="1" applyAlignment="1" applyProtection="1">
      <alignment horizontal="center" vertical="center" wrapText="1"/>
      <protection/>
    </xf>
    <xf numFmtId="49" fontId="23" fillId="20" borderId="31" xfId="376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4" xfId="539" applyNumberFormat="1" applyFont="1" applyFill="1" applyBorder="1" applyAlignment="1" applyProtection="1">
      <alignment horizontal="center" vertical="center" wrapText="1"/>
      <protection/>
    </xf>
    <xf numFmtId="49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6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6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0" xfId="539" applyNumberFormat="1" applyFont="1" applyFill="1" applyBorder="1" applyAlignment="1" applyProtection="1">
      <alignment horizontal="center" vertical="center" wrapText="1"/>
      <protection/>
    </xf>
    <xf numFmtId="49" fontId="18" fillId="4" borderId="45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6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56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6" xfId="539" applyNumberFormat="1" applyFont="1" applyBorder="1" applyAlignment="1" applyProtection="1">
      <alignment horizontal="center" vertical="center" wrapText="1"/>
      <protection/>
    </xf>
    <xf numFmtId="0" fontId="0" fillId="22" borderId="56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9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6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77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4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4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6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7" xfId="539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Гиперссылка 3" xfId="378"/>
    <cellStyle name="Гиперссылка_TR.TARIFF.AUTO.P.M.2.16" xfId="379"/>
    <cellStyle name="Гиперссылка_пар  2011(план) г" xfId="380"/>
    <cellStyle name="ДАТА" xfId="381"/>
    <cellStyle name="ДАТА 2" xfId="382"/>
    <cellStyle name="ДАТА 3" xfId="383"/>
    <cellStyle name="ДАТА 4" xfId="384"/>
    <cellStyle name="ДАТА 5" xfId="385"/>
    <cellStyle name="ДАТА 6" xfId="386"/>
    <cellStyle name="ДАТА 7" xfId="387"/>
    <cellStyle name="ДАТА 8" xfId="388"/>
    <cellStyle name="Currency" xfId="389"/>
    <cellStyle name="Currency [0]" xfId="390"/>
    <cellStyle name="Заголовок" xfId="391"/>
    <cellStyle name="Заголовок 1" xfId="392"/>
    <cellStyle name="Заголовок 1 2" xfId="393"/>
    <cellStyle name="Заголовок 1 3" xfId="394"/>
    <cellStyle name="Заголовок 1 4" xfId="395"/>
    <cellStyle name="Заголовок 1 5" xfId="396"/>
    <cellStyle name="Заголовок 1 6" xfId="397"/>
    <cellStyle name="Заголовок 1 7" xfId="398"/>
    <cellStyle name="Заголовок 1 8" xfId="399"/>
    <cellStyle name="Заголовок 1 9" xfId="400"/>
    <cellStyle name="Заголовок 2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2 6" xfId="406"/>
    <cellStyle name="Заголовок 2 7" xfId="407"/>
    <cellStyle name="Заголовок 2 8" xfId="408"/>
    <cellStyle name="Заголовок 2 9" xfId="409"/>
    <cellStyle name="Заголовок 3" xfId="410"/>
    <cellStyle name="Заголовок 3 2" xfId="411"/>
    <cellStyle name="Заголовок 3 3" xfId="412"/>
    <cellStyle name="Заголовок 3 4" xfId="413"/>
    <cellStyle name="Заголовок 3 5" xfId="414"/>
    <cellStyle name="Заголовок 3 6" xfId="415"/>
    <cellStyle name="Заголовок 3 7" xfId="416"/>
    <cellStyle name="Заголовок 3 8" xfId="417"/>
    <cellStyle name="Заголовок 3 9" xfId="418"/>
    <cellStyle name="Заголовок 4" xfId="419"/>
    <cellStyle name="Заголовок 4 2" xfId="420"/>
    <cellStyle name="Заголовок 4 3" xfId="421"/>
    <cellStyle name="Заголовок 4 4" xfId="422"/>
    <cellStyle name="Заголовок 4 5" xfId="423"/>
    <cellStyle name="Заголовок 4 6" xfId="424"/>
    <cellStyle name="Заголовок 4 7" xfId="425"/>
    <cellStyle name="Заголовок 4 8" xfId="426"/>
    <cellStyle name="Заголовок 4 9" xfId="427"/>
    <cellStyle name="ЗАГОЛОВОК1" xfId="428"/>
    <cellStyle name="ЗАГОЛОВОК2" xfId="429"/>
    <cellStyle name="ЗаголовокСтолбца" xfId="430"/>
    <cellStyle name="Защитный" xfId="431"/>
    <cellStyle name="Значение" xfId="432"/>
    <cellStyle name="Итог" xfId="433"/>
    <cellStyle name="Итог 2" xfId="434"/>
    <cellStyle name="Итог 3" xfId="435"/>
    <cellStyle name="Итог 4" xfId="436"/>
    <cellStyle name="Итог 5" xfId="437"/>
    <cellStyle name="Итог 6" xfId="438"/>
    <cellStyle name="Итог 7" xfId="439"/>
    <cellStyle name="Итог 8" xfId="440"/>
    <cellStyle name="Итог 9" xfId="441"/>
    <cellStyle name="ИТОГОВЫЙ" xfId="442"/>
    <cellStyle name="ИТОГОВЫЙ 2" xfId="443"/>
    <cellStyle name="ИТОГОВЫЙ 3" xfId="444"/>
    <cellStyle name="ИТОГОВЫЙ 4" xfId="445"/>
    <cellStyle name="ИТОГОВЫЙ 5" xfId="446"/>
    <cellStyle name="ИТОГОВЫЙ 6" xfId="447"/>
    <cellStyle name="ИТОГОВЫЙ 7" xfId="448"/>
    <cellStyle name="ИТОГОВЫЙ 8" xfId="449"/>
    <cellStyle name="Контрольная ячейка" xfId="450"/>
    <cellStyle name="Контрольная ячейка 2" xfId="451"/>
    <cellStyle name="Контрольная ячейка 3" xfId="452"/>
    <cellStyle name="Контрольная ячейка 4" xfId="453"/>
    <cellStyle name="Контрольная ячейка 5" xfId="454"/>
    <cellStyle name="Контрольная ячейка 6" xfId="455"/>
    <cellStyle name="Контрольная ячейка 7" xfId="456"/>
    <cellStyle name="Контрольная ячейка 8" xfId="457"/>
    <cellStyle name="Контрольная ячейка 9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Мой заголовок" xfId="496"/>
    <cellStyle name="Мой заголовок листа" xfId="497"/>
    <cellStyle name="назв фил" xfId="498"/>
    <cellStyle name="Название" xfId="499"/>
    <cellStyle name="Название 2" xfId="500"/>
    <cellStyle name="Название 3" xfId="501"/>
    <cellStyle name="Название 4" xfId="502"/>
    <cellStyle name="Название 5" xfId="503"/>
    <cellStyle name="Название 6" xfId="504"/>
    <cellStyle name="Название 7" xfId="505"/>
    <cellStyle name="Название 8" xfId="506"/>
    <cellStyle name="Название 9" xfId="507"/>
    <cellStyle name="Нейтральный" xfId="508"/>
    <cellStyle name="Нейтральный 2" xfId="509"/>
    <cellStyle name="Нейтральный 3" xfId="510"/>
    <cellStyle name="Нейтральный 4" xfId="511"/>
    <cellStyle name="Нейтральный 5" xfId="512"/>
    <cellStyle name="Нейтральный 6" xfId="513"/>
    <cellStyle name="Нейтральный 7" xfId="514"/>
    <cellStyle name="Нейтральный 8" xfId="515"/>
    <cellStyle name="Нейтральный 9" xfId="516"/>
    <cellStyle name="Обычный 10" xfId="517"/>
    <cellStyle name="Обычный 2" xfId="518"/>
    <cellStyle name="Обычный 2 2" xfId="519"/>
    <cellStyle name="Обычный 2 3" xfId="520"/>
    <cellStyle name="Обычный 2 4" xfId="521"/>
    <cellStyle name="Обычный 2 5" xfId="522"/>
    <cellStyle name="Обычный 2 6" xfId="523"/>
    <cellStyle name="Обычный 2_EE.FORMA15.BS.4.78(v0.1)" xfId="524"/>
    <cellStyle name="Обычный 3" xfId="525"/>
    <cellStyle name="Обычный 4" xfId="526"/>
    <cellStyle name="Обычный 5" xfId="527"/>
    <cellStyle name="Обычный 6" xfId="528"/>
    <cellStyle name="Обычный 7" xfId="529"/>
    <cellStyle name="Обычный 8" xfId="530"/>
    <cellStyle name="Обычный 9" xfId="531"/>
    <cellStyle name="Обычный_BALANCE.VODOSN.2008YEAR_JKK.33.VS.1.77" xfId="532"/>
    <cellStyle name="Обычный_Forma_1" xfId="533"/>
    <cellStyle name="Обычный_Forma_3" xfId="534"/>
    <cellStyle name="Обычный_Forma_5" xfId="535"/>
    <cellStyle name="Обычный_JKH.OPEN.INFO.PRICE.VO_v4.0(10.02.11)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Котёл Сбыты" xfId="546"/>
    <cellStyle name="Обычный_Мониторинг инвестиций" xfId="547"/>
    <cellStyle name="Обычный_пар  2011(план) г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34</xdr:row>
      <xdr:rowOff>123825</xdr:rowOff>
    </xdr:from>
    <xdr:to>
      <xdr:col>15</xdr:col>
      <xdr:colOff>85725</xdr:colOff>
      <xdr:row>34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86740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2;&#1072;&#1079;%20&#1087;&#1086;%20&#1089;&#1090;&#1072;&#1085;&#1076;&#1072;&#1088;&#1090;&#1072;&#1084;%2014_6\&#1055;&#1088;&#1080;&#1083;&#1086;&#1078;&#1077;&#1085;&#1080;&#1103;%20&#1082;%20&#1087;&#1088;&#1080;&#1082;&#1072;&#1079;&#1091;%2014_6\&#1055;&#1088;&#1080;&#1083;&#1086;&#1078;&#1077;&#1085;&#1080;&#1077;%203\JKH.OPEN.INFO.PRICE.WARM_v4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27">
          <cell r="H27" t="str">
            <v>руб./Гкал/ч/мес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36"/>
  <sheetViews>
    <sheetView showGridLines="0" zoomScalePageLayoutView="0" workbookViewId="0" topLeftCell="A10">
      <selection activeCell="E31" sqref="E31:K31"/>
    </sheetView>
  </sheetViews>
  <sheetFormatPr defaultColWidth="9.140625" defaultRowHeight="11.25"/>
  <cols>
    <col min="1" max="2" width="2.7109375" style="87" customWidth="1"/>
    <col min="3" max="15" width="9.140625" style="87" customWidth="1"/>
    <col min="16" max="16" width="9.00390625" style="87" customWidth="1"/>
    <col min="17" max="18" width="2.7109375" style="87" customWidth="1"/>
    <col min="19" max="16384" width="9.140625" style="87" customWidth="1"/>
  </cols>
  <sheetData>
    <row r="1" spans="14:15" ht="11.25">
      <c r="N1" s="88"/>
      <c r="O1" s="88"/>
    </row>
    <row r="2" spans="2:17" ht="12.75"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473" t="s">
        <v>848</v>
      </c>
      <c r="Q2" s="474"/>
    </row>
    <row r="3" spans="2:17" ht="30.75" customHeight="1">
      <c r="B3" s="92"/>
      <c r="C3" s="475" t="s">
        <v>269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7"/>
      <c r="Q3" s="93"/>
    </row>
    <row r="4" spans="2:17" ht="12.75">
      <c r="B4" s="9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5"/>
      <c r="P4" s="95"/>
      <c r="Q4" s="93"/>
    </row>
    <row r="5" spans="2:17" ht="15" customHeight="1">
      <c r="B5" s="92"/>
      <c r="C5" s="478" t="s">
        <v>386</v>
      </c>
      <c r="D5" s="478"/>
      <c r="E5" s="478"/>
      <c r="F5" s="478"/>
      <c r="G5" s="478"/>
      <c r="H5" s="478"/>
      <c r="I5" s="94"/>
      <c r="J5" s="94"/>
      <c r="K5" s="94"/>
      <c r="L5" s="94"/>
      <c r="M5" s="94"/>
      <c r="N5" s="95"/>
      <c r="O5" s="95"/>
      <c r="P5" s="168"/>
      <c r="Q5" s="96"/>
    </row>
    <row r="6" spans="2:17" ht="27" customHeight="1">
      <c r="B6" s="92"/>
      <c r="C6" s="479" t="s">
        <v>422</v>
      </c>
      <c r="D6" s="479"/>
      <c r="E6" s="479"/>
      <c r="F6" s="479"/>
      <c r="G6" s="479"/>
      <c r="H6" s="479"/>
      <c r="I6" s="94"/>
      <c r="J6" s="94"/>
      <c r="K6" s="94"/>
      <c r="L6" s="94"/>
      <c r="M6" s="168"/>
      <c r="N6" s="168"/>
      <c r="O6" s="168"/>
      <c r="P6" s="94"/>
      <c r="Q6" s="96"/>
    </row>
    <row r="7" spans="2:17" ht="11.25">
      <c r="B7" s="92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6"/>
    </row>
    <row r="8" spans="2:17" ht="11.25">
      <c r="B8" s="9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6"/>
    </row>
    <row r="9" spans="2:17" ht="11.25"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6"/>
    </row>
    <row r="10" spans="2:17" ht="11.25"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6"/>
    </row>
    <row r="11" spans="2:17" ht="11.25"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6"/>
    </row>
    <row r="12" spans="2:17" ht="11.25">
      <c r="B12" s="92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6"/>
    </row>
    <row r="13" spans="2:17" ht="11.25">
      <c r="B13" s="92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6"/>
    </row>
    <row r="14" spans="2:17" ht="11.25">
      <c r="B14" s="92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6"/>
    </row>
    <row r="15" spans="2:17" ht="11.25">
      <c r="B15" s="92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6"/>
    </row>
    <row r="16" spans="2:17" ht="11.25">
      <c r="B16" s="92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6"/>
    </row>
    <row r="17" spans="2:17" ht="11.25">
      <c r="B17" s="92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6"/>
    </row>
    <row r="18" spans="2:17" ht="11.25">
      <c r="B18" s="92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6"/>
    </row>
    <row r="19" spans="2:17" ht="11.25">
      <c r="B19" s="92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6"/>
    </row>
    <row r="20" spans="2:17" ht="11.25">
      <c r="B20" s="9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6"/>
    </row>
    <row r="21" spans="2:17" ht="11.25">
      <c r="B21" s="92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6"/>
    </row>
    <row r="22" spans="2:17" ht="11.25" customHeight="1">
      <c r="B22" s="92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6"/>
    </row>
    <row r="23" spans="2:17" ht="11.25">
      <c r="B23" s="92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6"/>
    </row>
    <row r="24" spans="2:17" ht="11.25">
      <c r="B24" s="9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6"/>
    </row>
    <row r="25" spans="2:17" ht="11.25">
      <c r="B25" s="92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6"/>
    </row>
    <row r="26" spans="2:17" ht="11.25">
      <c r="B26" s="92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6"/>
    </row>
    <row r="27" spans="2:17" ht="11.25">
      <c r="B27" s="92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6"/>
    </row>
    <row r="28" spans="2:17" s="97" customFormat="1" ht="11.25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1:17" s="106" customFormat="1" ht="11.25">
      <c r="A29" s="101"/>
      <c r="B29" s="102"/>
      <c r="C29" s="107"/>
      <c r="D29" s="107"/>
      <c r="E29" s="107"/>
      <c r="F29" s="107"/>
      <c r="G29" s="107"/>
      <c r="H29" s="107"/>
      <c r="I29" s="103"/>
      <c r="J29" s="103"/>
      <c r="K29" s="103"/>
      <c r="L29" s="103"/>
      <c r="M29" s="103"/>
      <c r="N29" s="104"/>
      <c r="O29" s="104"/>
      <c r="P29" s="104"/>
      <c r="Q29" s="105"/>
    </row>
    <row r="30" spans="1:17" s="106" customFormat="1" ht="11.25">
      <c r="A30" s="101"/>
      <c r="B30" s="102"/>
      <c r="C30" s="469" t="s">
        <v>387</v>
      </c>
      <c r="D30" s="469"/>
      <c r="E30" s="469"/>
      <c r="F30" s="469"/>
      <c r="G30" s="469"/>
      <c r="H30" s="469"/>
      <c r="I30" s="103"/>
      <c r="J30" s="103"/>
      <c r="K30" s="103"/>
      <c r="L30" s="103"/>
      <c r="M30" s="103"/>
      <c r="N30" s="104"/>
      <c r="O30" s="104"/>
      <c r="P30" s="104"/>
      <c r="Q30" s="105"/>
    </row>
    <row r="31" spans="1:17" s="106" customFormat="1" ht="27.75" customHeight="1">
      <c r="A31" s="101"/>
      <c r="B31" s="102"/>
      <c r="C31" s="470" t="s">
        <v>316</v>
      </c>
      <c r="D31" s="470"/>
      <c r="E31" s="471" t="s">
        <v>853</v>
      </c>
      <c r="F31" s="472"/>
      <c r="G31" s="472"/>
      <c r="H31" s="472"/>
      <c r="I31" s="472"/>
      <c r="J31" s="472"/>
      <c r="K31" s="472"/>
      <c r="L31" s="102"/>
      <c r="M31" s="103"/>
      <c r="N31" s="104"/>
      <c r="O31" s="104"/>
      <c r="P31" s="104"/>
      <c r="Q31" s="105"/>
    </row>
    <row r="32" spans="1:17" s="106" customFormat="1" ht="15" customHeight="1">
      <c r="A32" s="101"/>
      <c r="B32" s="102"/>
      <c r="C32" s="470" t="s">
        <v>317</v>
      </c>
      <c r="D32" s="470"/>
      <c r="E32" s="481" t="s">
        <v>884</v>
      </c>
      <c r="F32" s="472"/>
      <c r="G32" s="472"/>
      <c r="H32" s="472"/>
      <c r="I32" s="472"/>
      <c r="J32" s="472"/>
      <c r="K32" s="472"/>
      <c r="L32" s="102"/>
      <c r="M32" s="103"/>
      <c r="N32" s="104"/>
      <c r="O32" s="104"/>
      <c r="P32" s="104"/>
      <c r="Q32" s="105"/>
    </row>
    <row r="33" spans="1:17" s="106" customFormat="1" ht="15" customHeight="1">
      <c r="A33" s="101"/>
      <c r="B33" s="102"/>
      <c r="C33" s="470" t="s">
        <v>268</v>
      </c>
      <c r="D33" s="470"/>
      <c r="E33" s="482" t="s">
        <v>854</v>
      </c>
      <c r="F33" s="483"/>
      <c r="G33" s="483"/>
      <c r="H33" s="483"/>
      <c r="I33" s="483"/>
      <c r="J33" s="483"/>
      <c r="K33" s="483"/>
      <c r="L33" s="102"/>
      <c r="M33" s="103"/>
      <c r="N33" s="104"/>
      <c r="O33" s="104"/>
      <c r="P33" s="104"/>
      <c r="Q33" s="105"/>
    </row>
    <row r="34" spans="1:17" s="106" customFormat="1" ht="15" customHeight="1">
      <c r="A34" s="101"/>
      <c r="B34" s="102"/>
      <c r="C34" s="470" t="s">
        <v>318</v>
      </c>
      <c r="D34" s="470"/>
      <c r="E34" s="464"/>
      <c r="F34" s="480"/>
      <c r="G34" s="480"/>
      <c r="H34" s="480"/>
      <c r="I34" s="480"/>
      <c r="J34" s="480"/>
      <c r="K34" s="465"/>
      <c r="L34" s="102"/>
      <c r="M34" s="103"/>
      <c r="N34" s="104"/>
      <c r="O34" s="104"/>
      <c r="P34" s="104"/>
      <c r="Q34" s="105"/>
    </row>
    <row r="35" spans="1:17" s="106" customFormat="1" ht="33.75" customHeight="1">
      <c r="A35" s="101"/>
      <c r="B35" s="102"/>
      <c r="C35" s="470" t="s">
        <v>319</v>
      </c>
      <c r="D35" s="470"/>
      <c r="E35" s="480"/>
      <c r="F35" s="480"/>
      <c r="G35" s="480"/>
      <c r="H35" s="480"/>
      <c r="I35" s="480"/>
      <c r="J35" s="480"/>
      <c r="K35" s="480"/>
      <c r="L35" s="102"/>
      <c r="M35" s="103"/>
      <c r="N35" s="104"/>
      <c r="O35" s="104"/>
      <c r="P35" s="104"/>
      <c r="Q35" s="105"/>
    </row>
    <row r="36" spans="2:17" ht="11.25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</sheetData>
  <sheetProtection password="FA9C" sheet="1" formatColumns="0" formatRows="0"/>
  <mergeCells count="15">
    <mergeCell ref="C35:D35"/>
    <mergeCell ref="E35:K35"/>
    <mergeCell ref="C32:D32"/>
    <mergeCell ref="E32:K32"/>
    <mergeCell ref="C33:D33"/>
    <mergeCell ref="E33:K33"/>
    <mergeCell ref="C34:D34"/>
    <mergeCell ref="E34:K34"/>
    <mergeCell ref="C30:H30"/>
    <mergeCell ref="C31:D31"/>
    <mergeCell ref="E31:K31"/>
    <mergeCell ref="P2:Q2"/>
    <mergeCell ref="C3:P3"/>
    <mergeCell ref="C5:H5"/>
    <mergeCell ref="C6:H6"/>
  </mergeCells>
  <hyperlinks>
    <hyperlink ref="E33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72" r:id="rId5"/>
  <drawing r:id="rId4"/>
  <legacyDrawing r:id="rId3"/>
  <oleObjects>
    <oleObject progId="Word.Document.8" shapeId="3657791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243" t="s">
        <v>368</v>
      </c>
      <c r="B1" s="243" t="s">
        <v>369</v>
      </c>
    </row>
    <row r="2" spans="1:2" ht="11.25">
      <c r="A2" t="s">
        <v>341</v>
      </c>
      <c r="B2" t="s">
        <v>417</v>
      </c>
    </row>
    <row r="3" spans="1:2" ht="11.25">
      <c r="A3" t="s">
        <v>344</v>
      </c>
      <c r="B3" t="s">
        <v>377</v>
      </c>
    </row>
    <row r="4" spans="1:2" ht="11.25">
      <c r="A4" t="s">
        <v>416</v>
      </c>
      <c r="B4" t="s">
        <v>371</v>
      </c>
    </row>
    <row r="5" spans="1:2" ht="11.25">
      <c r="A5" t="s">
        <v>32</v>
      </c>
      <c r="B5" t="s">
        <v>372</v>
      </c>
    </row>
    <row r="6" spans="1:2" ht="11.25">
      <c r="A6" t="s">
        <v>33</v>
      </c>
      <c r="B6" t="s">
        <v>373</v>
      </c>
    </row>
    <row r="7" spans="1:2" ht="11.25">
      <c r="A7" t="s">
        <v>34</v>
      </c>
      <c r="B7" t="s">
        <v>374</v>
      </c>
    </row>
    <row r="8" spans="1:2" ht="11.25">
      <c r="A8" t="s">
        <v>557</v>
      </c>
      <c r="B8" t="s">
        <v>375</v>
      </c>
    </row>
    <row r="9" spans="1:2" ht="11.25">
      <c r="A9" t="s">
        <v>214</v>
      </c>
      <c r="B9" t="s">
        <v>376</v>
      </c>
    </row>
    <row r="10" spans="1:2" ht="11.25">
      <c r="A10" t="s">
        <v>347</v>
      </c>
      <c r="B10" t="s">
        <v>378</v>
      </c>
    </row>
    <row r="11" ht="11.25">
      <c r="B11" s="46" t="s">
        <v>379</v>
      </c>
    </row>
    <row r="12" ht="11.25">
      <c r="B12" s="46" t="s">
        <v>380</v>
      </c>
    </row>
    <row r="13" ht="11.25">
      <c r="B13" s="46" t="s">
        <v>381</v>
      </c>
    </row>
    <row r="14" ht="11.25">
      <c r="B14" s="46" t="s">
        <v>382</v>
      </c>
    </row>
    <row r="15" ht="11.25">
      <c r="B15" s="46" t="s">
        <v>383</v>
      </c>
    </row>
    <row r="16" ht="11.25">
      <c r="B16" s="46" t="s">
        <v>384</v>
      </c>
    </row>
    <row r="17" ht="11.25">
      <c r="B17" s="46" t="s">
        <v>385</v>
      </c>
    </row>
    <row r="18" ht="11.25">
      <c r="B18" s="46" t="s">
        <v>370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3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24" customHeight="1">
      <c r="A2" s="239" t="s">
        <v>565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8"/>
      <c r="R2" s="68"/>
      <c r="S2" s="68"/>
      <c r="T2" s="68"/>
      <c r="U2" s="68"/>
      <c r="V2" s="68"/>
      <c r="W2" s="68"/>
      <c r="X2" s="68"/>
      <c r="Y2" s="68"/>
      <c r="Z2" s="68"/>
      <c r="AA2" s="70"/>
    </row>
    <row r="4" spans="1:10" s="75" customFormat="1" ht="24" customHeight="1">
      <c r="A4" s="74"/>
      <c r="B4" s="74"/>
      <c r="D4" s="186"/>
      <c r="E4" s="211"/>
      <c r="F4" s="544"/>
      <c r="G4" s="545"/>
      <c r="H4" s="191" t="s">
        <v>241</v>
      </c>
      <c r="I4" s="235"/>
      <c r="J4" s="170"/>
    </row>
    <row r="7" spans="1:27" s="50" customFormat="1" ht="24" customHeight="1">
      <c r="A7" s="239" t="s">
        <v>113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69"/>
      <c r="P7" s="69"/>
      <c r="Q7" s="68"/>
      <c r="R7" s="68"/>
      <c r="S7" s="68"/>
      <c r="T7" s="68"/>
      <c r="U7" s="68"/>
      <c r="V7" s="68"/>
      <c r="W7" s="68"/>
      <c r="X7" s="68"/>
      <c r="Y7" s="68"/>
      <c r="Z7" s="68"/>
      <c r="AA7" s="70"/>
    </row>
    <row r="9" spans="1:10" s="75" customFormat="1" ht="24" customHeight="1">
      <c r="A9" s="74"/>
      <c r="B9" s="74"/>
      <c r="D9" s="175"/>
      <c r="E9" s="566"/>
      <c r="F9" s="569"/>
      <c r="G9" s="279" t="s">
        <v>553</v>
      </c>
      <c r="H9" s="278" t="s">
        <v>241</v>
      </c>
      <c r="I9" s="205"/>
      <c r="J9" s="170"/>
    </row>
    <row r="10" spans="1:10" s="75" customFormat="1" ht="24" customHeight="1">
      <c r="A10" s="74"/>
      <c r="B10" s="74"/>
      <c r="D10" s="175"/>
      <c r="E10" s="567"/>
      <c r="F10" s="570"/>
      <c r="G10" s="280" t="s">
        <v>40</v>
      </c>
      <c r="H10" s="281"/>
      <c r="I10" s="205"/>
      <c r="J10" s="170"/>
    </row>
    <row r="11" spans="1:10" s="75" customFormat="1" ht="22.5">
      <c r="A11" s="74"/>
      <c r="B11" s="74"/>
      <c r="D11" s="175"/>
      <c r="E11" s="567"/>
      <c r="F11" s="570"/>
      <c r="G11" s="279" t="s">
        <v>41</v>
      </c>
      <c r="H11" s="278" t="s">
        <v>241</v>
      </c>
      <c r="I11" s="297">
        <f>nerr(I9/I10)</f>
        <v>0</v>
      </c>
      <c r="J11" s="170"/>
    </row>
    <row r="12" spans="1:10" s="75" customFormat="1" ht="24" customHeight="1">
      <c r="A12" s="74"/>
      <c r="B12" s="74"/>
      <c r="D12" s="175"/>
      <c r="E12" s="568"/>
      <c r="F12" s="571"/>
      <c r="G12" s="279" t="s">
        <v>554</v>
      </c>
      <c r="H12" s="278" t="s">
        <v>526</v>
      </c>
      <c r="I12" s="227"/>
      <c r="J12" s="170"/>
    </row>
    <row r="15" spans="1:27" s="50" customFormat="1" ht="24" customHeight="1">
      <c r="A15" s="239" t="s">
        <v>566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70"/>
    </row>
    <row r="17" spans="1:10" s="81" customFormat="1" ht="24" customHeight="1">
      <c r="A17" s="80"/>
      <c r="B17" s="80"/>
      <c r="D17" s="175"/>
      <c r="E17" s="564"/>
      <c r="F17" s="565"/>
      <c r="G17" s="192" t="s">
        <v>553</v>
      </c>
      <c r="H17" s="190" t="s">
        <v>241</v>
      </c>
      <c r="I17" s="205"/>
      <c r="J17" s="196"/>
    </row>
    <row r="18" spans="1:10" s="81" customFormat="1" ht="24" customHeight="1">
      <c r="A18" s="80"/>
      <c r="B18" s="80"/>
      <c r="D18" s="175"/>
      <c r="E18" s="564"/>
      <c r="F18" s="565"/>
      <c r="G18" s="192" t="s">
        <v>570</v>
      </c>
      <c r="H18" s="218"/>
      <c r="I18" s="207"/>
      <c r="J18" s="232"/>
    </row>
    <row r="19" spans="1:10" s="81" customFormat="1" ht="24" customHeight="1">
      <c r="A19" s="80"/>
      <c r="B19" s="80"/>
      <c r="D19" s="175"/>
      <c r="E19" s="564"/>
      <c r="F19" s="565"/>
      <c r="G19" s="192" t="s">
        <v>569</v>
      </c>
      <c r="H19" s="190" t="s">
        <v>241</v>
      </c>
      <c r="I19" s="206">
        <f>IF(I18="",0,IF(I18=0,0,I17/I18))</f>
        <v>0</v>
      </c>
      <c r="J19" s="232"/>
    </row>
    <row r="20" spans="1:10" s="81" customFormat="1" ht="24" customHeight="1">
      <c r="A20" s="80"/>
      <c r="B20" s="80"/>
      <c r="D20" s="175"/>
      <c r="E20" s="564"/>
      <c r="F20" s="565"/>
      <c r="G20" s="192" t="s">
        <v>554</v>
      </c>
      <c r="H20" s="190" t="s">
        <v>526</v>
      </c>
      <c r="I20" s="220"/>
      <c r="J20" s="196"/>
    </row>
    <row r="22" spans="1:27" s="50" customFormat="1" ht="24" customHeight="1">
      <c r="A22" s="239" t="s">
        <v>567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69"/>
      <c r="P22" s="6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0"/>
    </row>
    <row r="24" spans="1:8" s="46" customFormat="1" ht="24" customHeight="1">
      <c r="A24" s="240"/>
      <c r="D24" s="186"/>
      <c r="E24" s="226"/>
      <c r="F24" s="187"/>
      <c r="G24" s="228"/>
      <c r="H24" s="176"/>
    </row>
    <row r="27" spans="1:27" s="346" customFormat="1" ht="15" customHeight="1">
      <c r="A27" s="344" t="s">
        <v>10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69"/>
      <c r="N27" s="69"/>
      <c r="O27" s="69"/>
      <c r="P27" s="69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70"/>
    </row>
    <row r="28" spans="1:27" s="348" customFormat="1" ht="15" customHeight="1">
      <c r="A28" s="347"/>
      <c r="M28" s="45"/>
      <c r="N28" s="45"/>
      <c r="O28" s="45"/>
      <c r="P28" s="45"/>
      <c r="AA28" s="47"/>
    </row>
    <row r="29" spans="1:10" s="46" customFormat="1" ht="15" customHeight="1">
      <c r="A29" s="240"/>
      <c r="D29" s="186"/>
      <c r="E29" s="226"/>
      <c r="F29" s="187"/>
      <c r="G29" s="349"/>
      <c r="H29" s="349"/>
      <c r="I29" s="228"/>
      <c r="J29" s="176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31.00390625" style="37" customWidth="1"/>
    <col min="12" max="16384" width="9.140625" style="37" customWidth="1"/>
  </cols>
  <sheetData>
    <row r="1" spans="1:92" ht="11.25">
      <c r="A1" s="36" t="s">
        <v>325</v>
      </c>
      <c r="B1" s="36" t="s">
        <v>321</v>
      </c>
      <c r="C1" s="36" t="s">
        <v>322</v>
      </c>
      <c r="D1" s="38" t="s">
        <v>243</v>
      </c>
      <c r="E1" s="38" t="s">
        <v>263</v>
      </c>
      <c r="F1" s="38" t="s">
        <v>265</v>
      </c>
      <c r="G1" s="38" t="s">
        <v>264</v>
      </c>
      <c r="H1" s="38" t="s">
        <v>501</v>
      </c>
      <c r="I1" s="38" t="s">
        <v>392</v>
      </c>
      <c r="J1" s="38" t="s">
        <v>583</v>
      </c>
      <c r="K1" s="572" t="s">
        <v>67</v>
      </c>
      <c r="L1" s="573"/>
      <c r="CN1" s="71" t="s">
        <v>233</v>
      </c>
    </row>
    <row r="2" spans="1:12" ht="22.5">
      <c r="A2" s="39" t="s">
        <v>236</v>
      </c>
      <c r="B2" s="244" t="s">
        <v>323</v>
      </c>
      <c r="C2" s="41">
        <v>2006</v>
      </c>
      <c r="D2" s="245" t="s">
        <v>241</v>
      </c>
      <c r="E2" s="53" t="s">
        <v>244</v>
      </c>
      <c r="F2" s="53" t="s">
        <v>245</v>
      </c>
      <c r="G2" s="53" t="s">
        <v>245</v>
      </c>
      <c r="H2" s="167" t="s">
        <v>116</v>
      </c>
      <c r="I2" s="167" t="s">
        <v>609</v>
      </c>
      <c r="J2" s="37" t="s">
        <v>575</v>
      </c>
      <c r="K2" s="282" t="s">
        <v>75</v>
      </c>
      <c r="L2" s="282" t="s">
        <v>42</v>
      </c>
    </row>
    <row r="3" spans="1:12" ht="22.5">
      <c r="A3" s="39" t="s">
        <v>237</v>
      </c>
      <c r="B3" s="244" t="s">
        <v>261</v>
      </c>
      <c r="C3" s="37">
        <v>2007</v>
      </c>
      <c r="D3" s="245" t="s">
        <v>242</v>
      </c>
      <c r="E3" s="53" t="s">
        <v>246</v>
      </c>
      <c r="F3" s="53" t="s">
        <v>247</v>
      </c>
      <c r="G3" s="53" t="s">
        <v>247</v>
      </c>
      <c r="H3" s="167" t="s">
        <v>419</v>
      </c>
      <c r="I3" s="167" t="s">
        <v>606</v>
      </c>
      <c r="J3" s="37" t="s">
        <v>576</v>
      </c>
      <c r="K3" s="282" t="s">
        <v>76</v>
      </c>
      <c r="L3" s="282" t="s">
        <v>42</v>
      </c>
    </row>
    <row r="4" spans="2:12" ht="22.5">
      <c r="B4" s="244" t="s">
        <v>262</v>
      </c>
      <c r="C4" s="41">
        <v>2008</v>
      </c>
      <c r="E4" s="53" t="s">
        <v>359</v>
      </c>
      <c r="F4" s="53" t="s">
        <v>248</v>
      </c>
      <c r="G4" s="53" t="s">
        <v>248</v>
      </c>
      <c r="H4" s="167" t="s">
        <v>420</v>
      </c>
      <c r="I4" s="167" t="s">
        <v>607</v>
      </c>
      <c r="J4" s="37" t="s">
        <v>577</v>
      </c>
      <c r="K4" s="282" t="s">
        <v>43</v>
      </c>
      <c r="L4" s="282" t="s">
        <v>44</v>
      </c>
    </row>
    <row r="5" spans="2:12" ht="22.5">
      <c r="B5" s="244" t="s">
        <v>312</v>
      </c>
      <c r="C5" s="37">
        <v>2009</v>
      </c>
      <c r="E5" s="53" t="s">
        <v>249</v>
      </c>
      <c r="F5" s="53" t="s">
        <v>250</v>
      </c>
      <c r="G5" s="53" t="s">
        <v>250</v>
      </c>
      <c r="H5" s="167" t="s">
        <v>421</v>
      </c>
      <c r="I5" s="167" t="s">
        <v>605</v>
      </c>
      <c r="J5" s="37" t="s">
        <v>578</v>
      </c>
      <c r="K5" s="282" t="s">
        <v>45</v>
      </c>
      <c r="L5" s="282" t="s">
        <v>46</v>
      </c>
    </row>
    <row r="6" spans="2:12" ht="22.5">
      <c r="B6" s="40"/>
      <c r="C6" s="41">
        <v>2010</v>
      </c>
      <c r="E6" s="53" t="s">
        <v>360</v>
      </c>
      <c r="F6" s="53" t="s">
        <v>251</v>
      </c>
      <c r="G6" s="53" t="s">
        <v>251</v>
      </c>
      <c r="H6" s="167" t="s">
        <v>422</v>
      </c>
      <c r="I6" s="167" t="s">
        <v>30</v>
      </c>
      <c r="J6" s="37" t="s">
        <v>571</v>
      </c>
      <c r="K6" s="282" t="s">
        <v>47</v>
      </c>
      <c r="L6" s="282" t="s">
        <v>46</v>
      </c>
    </row>
    <row r="7" spans="2:12" ht="22.5">
      <c r="B7" s="40"/>
      <c r="C7" s="41">
        <v>2011</v>
      </c>
      <c r="E7" s="53" t="s">
        <v>361</v>
      </c>
      <c r="F7" s="53" t="s">
        <v>252</v>
      </c>
      <c r="G7" s="53" t="s">
        <v>252</v>
      </c>
      <c r="H7" s="167" t="s">
        <v>423</v>
      </c>
      <c r="I7" s="167" t="s">
        <v>25</v>
      </c>
      <c r="J7" s="37" t="s">
        <v>572</v>
      </c>
      <c r="K7" s="282" t="s">
        <v>48</v>
      </c>
      <c r="L7" s="282" t="s">
        <v>46</v>
      </c>
    </row>
    <row r="8" spans="2:12" ht="22.5">
      <c r="B8" s="40"/>
      <c r="C8" s="41">
        <v>2012</v>
      </c>
      <c r="E8" s="53" t="s">
        <v>362</v>
      </c>
      <c r="F8" s="53" t="s">
        <v>253</v>
      </c>
      <c r="G8" s="53" t="s">
        <v>253</v>
      </c>
      <c r="H8" s="167" t="s">
        <v>424</v>
      </c>
      <c r="I8" s="167" t="s">
        <v>608</v>
      </c>
      <c r="J8" s="37" t="s">
        <v>573</v>
      </c>
      <c r="K8" s="282" t="s">
        <v>49</v>
      </c>
      <c r="L8" s="282" t="s">
        <v>46</v>
      </c>
    </row>
    <row r="9" spans="2:12" ht="11.25">
      <c r="B9" s="40"/>
      <c r="C9" s="41">
        <v>2013</v>
      </c>
      <c r="E9" s="53" t="s">
        <v>254</v>
      </c>
      <c r="F9" s="53" t="s">
        <v>255</v>
      </c>
      <c r="G9" s="53" t="s">
        <v>255</v>
      </c>
      <c r="H9" s="167" t="s">
        <v>425</v>
      </c>
      <c r="J9" s="37" t="s">
        <v>574</v>
      </c>
      <c r="K9" s="282" t="s">
        <v>50</v>
      </c>
      <c r="L9" s="282" t="s">
        <v>46</v>
      </c>
    </row>
    <row r="10" spans="2:12" ht="11.25">
      <c r="B10" s="40"/>
      <c r="C10" s="41">
        <v>2014</v>
      </c>
      <c r="E10" s="53" t="s">
        <v>256</v>
      </c>
      <c r="F10" s="53" t="s">
        <v>257</v>
      </c>
      <c r="G10" s="53" t="s">
        <v>257</v>
      </c>
      <c r="H10" s="167" t="s">
        <v>426</v>
      </c>
      <c r="J10" s="37" t="s">
        <v>579</v>
      </c>
      <c r="K10" s="282" t="s">
        <v>51</v>
      </c>
      <c r="L10" s="282" t="s">
        <v>46</v>
      </c>
    </row>
    <row r="11" spans="2:12" ht="11.25">
      <c r="B11" s="40"/>
      <c r="C11" s="41">
        <v>2015</v>
      </c>
      <c r="E11" s="53" t="s">
        <v>258</v>
      </c>
      <c r="F11" s="53">
        <v>10</v>
      </c>
      <c r="G11" s="53">
        <v>10</v>
      </c>
      <c r="H11" s="167" t="s">
        <v>427</v>
      </c>
      <c r="J11" s="37" t="s">
        <v>580</v>
      </c>
      <c r="K11" s="282" t="s">
        <v>52</v>
      </c>
      <c r="L11" s="282" t="s">
        <v>46</v>
      </c>
    </row>
    <row r="12" spans="2:12" ht="11.25">
      <c r="B12" s="40"/>
      <c r="C12" s="41"/>
      <c r="E12" s="53" t="s">
        <v>259</v>
      </c>
      <c r="F12" s="53">
        <v>11</v>
      </c>
      <c r="G12" s="53">
        <v>11</v>
      </c>
      <c r="H12" s="167" t="s">
        <v>428</v>
      </c>
      <c r="J12" s="37" t="s">
        <v>581</v>
      </c>
      <c r="K12" s="282" t="s">
        <v>53</v>
      </c>
      <c r="L12" s="282" t="s">
        <v>46</v>
      </c>
    </row>
    <row r="13" spans="2:12" ht="11.25">
      <c r="B13" s="40"/>
      <c r="C13" s="41"/>
      <c r="E13" s="53" t="s">
        <v>260</v>
      </c>
      <c r="F13" s="53">
        <v>12</v>
      </c>
      <c r="G13" s="53">
        <v>12</v>
      </c>
      <c r="H13" s="167" t="s">
        <v>429</v>
      </c>
      <c r="J13" s="37" t="s">
        <v>582</v>
      </c>
      <c r="K13" s="282" t="s">
        <v>54</v>
      </c>
      <c r="L13" s="282" t="s">
        <v>55</v>
      </c>
    </row>
    <row r="14" spans="2:12" ht="11.25">
      <c r="B14" s="40"/>
      <c r="C14" s="41"/>
      <c r="E14" s="53"/>
      <c r="F14" s="53"/>
      <c r="G14" s="53">
        <v>13</v>
      </c>
      <c r="H14" s="167" t="s">
        <v>430</v>
      </c>
      <c r="K14" s="282" t="s">
        <v>56</v>
      </c>
      <c r="L14" s="282" t="s">
        <v>55</v>
      </c>
    </row>
    <row r="15" spans="2:12" ht="11.25">
      <c r="B15" s="40"/>
      <c r="C15" s="41"/>
      <c r="E15" s="53"/>
      <c r="F15" s="53"/>
      <c r="G15" s="53">
        <v>14</v>
      </c>
      <c r="H15" s="167" t="s">
        <v>431</v>
      </c>
      <c r="K15" s="282" t="s">
        <v>57</v>
      </c>
      <c r="L15" s="282" t="s">
        <v>55</v>
      </c>
    </row>
    <row r="16" spans="2:12" ht="11.25">
      <c r="B16" s="40"/>
      <c r="C16" s="41"/>
      <c r="E16" s="53"/>
      <c r="F16" s="53"/>
      <c r="G16" s="53">
        <v>15</v>
      </c>
      <c r="H16" s="167" t="s">
        <v>432</v>
      </c>
      <c r="K16" s="282" t="s">
        <v>58</v>
      </c>
      <c r="L16" s="282" t="s">
        <v>55</v>
      </c>
    </row>
    <row r="17" spans="5:12" ht="11.25">
      <c r="E17" s="53"/>
      <c r="F17" s="53"/>
      <c r="G17" s="53">
        <v>16</v>
      </c>
      <c r="H17" s="167" t="s">
        <v>433</v>
      </c>
      <c r="K17" s="282" t="s">
        <v>59</v>
      </c>
      <c r="L17" s="282" t="s">
        <v>46</v>
      </c>
    </row>
    <row r="18" spans="5:12" ht="11.25">
      <c r="E18" s="53"/>
      <c r="F18" s="53"/>
      <c r="G18" s="53">
        <v>17</v>
      </c>
      <c r="H18" s="167" t="s">
        <v>434</v>
      </c>
      <c r="K18" s="282" t="s">
        <v>60</v>
      </c>
      <c r="L18" s="282" t="s">
        <v>46</v>
      </c>
    </row>
    <row r="19" spans="5:12" ht="11.25">
      <c r="E19" s="53"/>
      <c r="F19" s="53"/>
      <c r="G19" s="53">
        <v>18</v>
      </c>
      <c r="H19" s="167" t="s">
        <v>435</v>
      </c>
      <c r="K19" s="282" t="s">
        <v>61</v>
      </c>
      <c r="L19" s="282" t="s">
        <v>46</v>
      </c>
    </row>
    <row r="20" spans="5:12" ht="11.25">
      <c r="E20" s="53"/>
      <c r="F20" s="53"/>
      <c r="G20" s="53">
        <v>19</v>
      </c>
      <c r="H20" s="167" t="s">
        <v>436</v>
      </c>
      <c r="K20" s="282" t="s">
        <v>62</v>
      </c>
      <c r="L20" s="282" t="s">
        <v>55</v>
      </c>
    </row>
    <row r="21" spans="5:12" ht="11.25">
      <c r="E21" s="53"/>
      <c r="F21" s="53"/>
      <c r="G21" s="53">
        <v>20</v>
      </c>
      <c r="H21" s="167" t="s">
        <v>437</v>
      </c>
      <c r="K21" s="282" t="s">
        <v>68</v>
      </c>
      <c r="L21" s="282" t="s">
        <v>46</v>
      </c>
    </row>
    <row r="22" spans="5:12" ht="11.25">
      <c r="E22" s="53"/>
      <c r="F22" s="53"/>
      <c r="G22" s="53">
        <v>21</v>
      </c>
      <c r="H22" s="167" t="s">
        <v>438</v>
      </c>
      <c r="K22" s="282" t="s">
        <v>69</v>
      </c>
      <c r="L22" s="282" t="s">
        <v>46</v>
      </c>
    </row>
    <row r="23" spans="5:12" ht="11.25">
      <c r="E23" s="53"/>
      <c r="F23" s="53"/>
      <c r="G23" s="53">
        <v>22</v>
      </c>
      <c r="H23" s="167" t="s">
        <v>439</v>
      </c>
      <c r="K23" s="282" t="s">
        <v>63</v>
      </c>
      <c r="L23" s="282" t="s">
        <v>42</v>
      </c>
    </row>
    <row r="24" spans="1:12" ht="11.25">
      <c r="A24" s="37"/>
      <c r="E24" s="53"/>
      <c r="F24" s="53"/>
      <c r="G24" s="53">
        <v>23</v>
      </c>
      <c r="H24" s="167" t="s">
        <v>440</v>
      </c>
      <c r="K24" s="282" t="s">
        <v>70</v>
      </c>
      <c r="L24" s="282" t="s">
        <v>64</v>
      </c>
    </row>
    <row r="25" spans="5:12" ht="11.25">
      <c r="E25" s="53"/>
      <c r="F25" s="53"/>
      <c r="G25" s="53">
        <v>24</v>
      </c>
      <c r="H25" s="167" t="s">
        <v>441</v>
      </c>
      <c r="K25" s="282" t="s">
        <v>71</v>
      </c>
      <c r="L25" s="282" t="s">
        <v>64</v>
      </c>
    </row>
    <row r="26" spans="5:12" ht="11.25">
      <c r="E26" s="53"/>
      <c r="F26" s="53"/>
      <c r="G26" s="53">
        <v>25</v>
      </c>
      <c r="H26" s="167" t="s">
        <v>442</v>
      </c>
      <c r="K26" s="282" t="s">
        <v>72</v>
      </c>
      <c r="L26" s="282" t="s">
        <v>64</v>
      </c>
    </row>
    <row r="27" spans="5:12" ht="11.25">
      <c r="E27" s="53"/>
      <c r="F27" s="53"/>
      <c r="G27" s="53">
        <v>26</v>
      </c>
      <c r="H27" s="167" t="s">
        <v>443</v>
      </c>
      <c r="K27" s="282" t="s">
        <v>73</v>
      </c>
      <c r="L27" s="282" t="s">
        <v>64</v>
      </c>
    </row>
    <row r="28" spans="5:12" ht="11.25">
      <c r="E28" s="53"/>
      <c r="F28" s="53"/>
      <c r="G28" s="53">
        <v>27</v>
      </c>
      <c r="H28" s="167" t="s">
        <v>444</v>
      </c>
      <c r="K28" s="282" t="s">
        <v>74</v>
      </c>
      <c r="L28" s="282" t="s">
        <v>65</v>
      </c>
    </row>
    <row r="29" spans="5:12" ht="11.25">
      <c r="E29" s="53"/>
      <c r="F29" s="53"/>
      <c r="G29" s="53">
        <v>28</v>
      </c>
      <c r="H29" s="167" t="s">
        <v>445</v>
      </c>
      <c r="K29" s="282" t="s">
        <v>66</v>
      </c>
      <c r="L29" s="282"/>
    </row>
    <row r="30" spans="5:8" ht="11.25">
      <c r="E30" s="53"/>
      <c r="F30" s="53"/>
      <c r="G30" s="53">
        <v>29</v>
      </c>
      <c r="H30" s="167" t="s">
        <v>446</v>
      </c>
    </row>
    <row r="31" spans="5:8" ht="11.25">
      <c r="E31" s="53"/>
      <c r="F31" s="53"/>
      <c r="G31" s="53">
        <v>30</v>
      </c>
      <c r="H31" s="167" t="s">
        <v>447</v>
      </c>
    </row>
    <row r="32" spans="5:8" ht="11.25">
      <c r="E32" s="53"/>
      <c r="F32" s="53"/>
      <c r="G32" s="53">
        <v>31</v>
      </c>
      <c r="H32" s="167" t="s">
        <v>448</v>
      </c>
    </row>
    <row r="33" ht="11.25">
      <c r="H33" s="167" t="s">
        <v>449</v>
      </c>
    </row>
    <row r="34" ht="11.25">
      <c r="H34" s="167" t="s">
        <v>450</v>
      </c>
    </row>
    <row r="35" ht="11.25">
      <c r="H35" s="167" t="s">
        <v>451</v>
      </c>
    </row>
    <row r="36" ht="11.25">
      <c r="H36" s="167" t="s">
        <v>452</v>
      </c>
    </row>
    <row r="37" ht="11.25">
      <c r="H37" s="167" t="s">
        <v>453</v>
      </c>
    </row>
    <row r="38" ht="11.25">
      <c r="H38" s="167" t="s">
        <v>454</v>
      </c>
    </row>
    <row r="39" ht="11.25">
      <c r="H39" s="167" t="s">
        <v>455</v>
      </c>
    </row>
    <row r="40" ht="11.25">
      <c r="H40" s="167" t="s">
        <v>456</v>
      </c>
    </row>
    <row r="41" ht="11.25">
      <c r="H41" s="167" t="s">
        <v>457</v>
      </c>
    </row>
    <row r="42" ht="11.25">
      <c r="H42" s="167" t="s">
        <v>458</v>
      </c>
    </row>
    <row r="43" ht="11.25">
      <c r="H43" s="167" t="s">
        <v>459</v>
      </c>
    </row>
    <row r="44" ht="11.25">
      <c r="H44" s="167" t="s">
        <v>460</v>
      </c>
    </row>
    <row r="45" ht="11.25">
      <c r="H45" s="167" t="s">
        <v>461</v>
      </c>
    </row>
    <row r="46" ht="11.25">
      <c r="H46" s="167" t="s">
        <v>462</v>
      </c>
    </row>
    <row r="47" ht="11.25">
      <c r="H47" s="167" t="s">
        <v>463</v>
      </c>
    </row>
    <row r="48" ht="11.25">
      <c r="H48" s="167" t="s">
        <v>464</v>
      </c>
    </row>
    <row r="49" ht="11.25">
      <c r="H49" s="167" t="s">
        <v>465</v>
      </c>
    </row>
    <row r="50" ht="11.25">
      <c r="H50" s="167" t="s">
        <v>466</v>
      </c>
    </row>
    <row r="51" ht="11.25">
      <c r="H51" s="167" t="s">
        <v>467</v>
      </c>
    </row>
    <row r="52" ht="11.25">
      <c r="H52" s="167" t="s">
        <v>468</v>
      </c>
    </row>
    <row r="53" ht="11.25">
      <c r="H53" s="167" t="s">
        <v>469</v>
      </c>
    </row>
    <row r="54" ht="11.25">
      <c r="H54" s="167" t="s">
        <v>470</v>
      </c>
    </row>
    <row r="55" ht="11.25">
      <c r="H55" s="167" t="s">
        <v>471</v>
      </c>
    </row>
    <row r="56" ht="11.25">
      <c r="H56" s="167" t="s">
        <v>472</v>
      </c>
    </row>
    <row r="57" ht="11.25">
      <c r="H57" s="167" t="s">
        <v>473</v>
      </c>
    </row>
    <row r="58" ht="11.25">
      <c r="H58" s="167" t="s">
        <v>474</v>
      </c>
    </row>
    <row r="59" ht="11.25">
      <c r="H59" s="167" t="s">
        <v>475</v>
      </c>
    </row>
    <row r="60" ht="11.25">
      <c r="H60" s="167" t="s">
        <v>476</v>
      </c>
    </row>
    <row r="61" ht="11.25">
      <c r="H61" s="167" t="s">
        <v>477</v>
      </c>
    </row>
    <row r="62" ht="11.25">
      <c r="H62" s="167" t="s">
        <v>478</v>
      </c>
    </row>
    <row r="63" ht="11.25">
      <c r="H63" s="167" t="s">
        <v>479</v>
      </c>
    </row>
    <row r="64" ht="11.25">
      <c r="H64" s="167" t="s">
        <v>480</v>
      </c>
    </row>
    <row r="65" ht="11.25">
      <c r="H65" s="167" t="s">
        <v>481</v>
      </c>
    </row>
    <row r="66" ht="11.25">
      <c r="H66" s="167" t="s">
        <v>482</v>
      </c>
    </row>
    <row r="67" ht="11.25">
      <c r="H67" s="167" t="s">
        <v>483</v>
      </c>
    </row>
    <row r="68" ht="11.25">
      <c r="H68" s="167" t="s">
        <v>484</v>
      </c>
    </row>
    <row r="69" ht="11.25">
      <c r="H69" s="167" t="s">
        <v>485</v>
      </c>
    </row>
    <row r="70" ht="11.25">
      <c r="H70" s="167" t="s">
        <v>486</v>
      </c>
    </row>
    <row r="71" ht="11.25">
      <c r="H71" s="167" t="s">
        <v>487</v>
      </c>
    </row>
    <row r="72" ht="11.25">
      <c r="H72" s="167" t="s">
        <v>488</v>
      </c>
    </row>
    <row r="73" ht="11.25">
      <c r="H73" s="167" t="s">
        <v>489</v>
      </c>
    </row>
    <row r="74" ht="11.25">
      <c r="H74" s="167" t="s">
        <v>490</v>
      </c>
    </row>
    <row r="75" ht="11.25">
      <c r="H75" s="167" t="s">
        <v>491</v>
      </c>
    </row>
    <row r="76" ht="11.25">
      <c r="H76" s="167" t="s">
        <v>492</v>
      </c>
    </row>
    <row r="77" ht="11.25">
      <c r="H77" s="167" t="s">
        <v>493</v>
      </c>
    </row>
    <row r="78" ht="11.25">
      <c r="H78" s="167" t="s">
        <v>494</v>
      </c>
    </row>
    <row r="79" ht="11.25">
      <c r="H79" s="167" t="s">
        <v>232</v>
      </c>
    </row>
    <row r="80" ht="11.25">
      <c r="H80" s="167" t="s">
        <v>495</v>
      </c>
    </row>
    <row r="81" ht="11.25">
      <c r="H81" s="167" t="s">
        <v>496</v>
      </c>
    </row>
    <row r="82" ht="11.25">
      <c r="H82" s="167" t="s">
        <v>497</v>
      </c>
    </row>
    <row r="83" ht="11.25">
      <c r="H83" s="167" t="s">
        <v>498</v>
      </c>
    </row>
    <row r="84" ht="11.25">
      <c r="H84" s="167" t="s">
        <v>499</v>
      </c>
    </row>
    <row r="85" ht="11.25">
      <c r="H85" s="167" t="s">
        <v>500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307</v>
      </c>
      <c r="C1" s="49" t="s">
        <v>308</v>
      </c>
      <c r="D1" s="49" t="s">
        <v>118</v>
      </c>
      <c r="E1" s="49" t="s">
        <v>309</v>
      </c>
      <c r="F1" s="49" t="s">
        <v>310</v>
      </c>
      <c r="G1" s="49" t="s">
        <v>311</v>
      </c>
      <c r="H1" s="49" t="s">
        <v>119</v>
      </c>
    </row>
    <row r="2" spans="1:8" ht="11.25">
      <c r="A2" s="49">
        <v>67</v>
      </c>
      <c r="B2" s="49" t="s">
        <v>114</v>
      </c>
      <c r="C2" s="49" t="s">
        <v>114</v>
      </c>
      <c r="D2" s="49" t="s">
        <v>115</v>
      </c>
      <c r="E2" s="49" t="s">
        <v>3</v>
      </c>
      <c r="F2" s="49" t="s">
        <v>4</v>
      </c>
      <c r="G2" s="49" t="s">
        <v>5</v>
      </c>
      <c r="H2" s="49" t="s">
        <v>605</v>
      </c>
    </row>
    <row r="3" spans="1:8" ht="11.25">
      <c r="A3" s="49">
        <v>140</v>
      </c>
      <c r="B3" s="49" t="s">
        <v>611</v>
      </c>
      <c r="C3" s="49" t="s">
        <v>612</v>
      </c>
      <c r="D3" s="49" t="s">
        <v>613</v>
      </c>
      <c r="E3" s="49" t="s">
        <v>7</v>
      </c>
      <c r="F3" s="49" t="s">
        <v>8</v>
      </c>
      <c r="G3" s="49" t="s">
        <v>9</v>
      </c>
      <c r="H3" s="49" t="s">
        <v>605</v>
      </c>
    </row>
    <row r="4" spans="1:8" ht="11.25">
      <c r="A4" s="49">
        <v>174</v>
      </c>
      <c r="B4" s="49" t="s">
        <v>11</v>
      </c>
      <c r="C4" s="49" t="s">
        <v>12</v>
      </c>
      <c r="D4" s="49" t="s">
        <v>13</v>
      </c>
      <c r="E4" s="49" t="s">
        <v>14</v>
      </c>
      <c r="F4" s="49" t="s">
        <v>4</v>
      </c>
      <c r="G4" s="49" t="s">
        <v>15</v>
      </c>
      <c r="H4" s="49" t="s">
        <v>607</v>
      </c>
    </row>
    <row r="5" spans="1:8" ht="11.25">
      <c r="A5" s="49">
        <v>230</v>
      </c>
      <c r="B5" s="49" t="s">
        <v>0</v>
      </c>
      <c r="C5" s="49" t="s">
        <v>0</v>
      </c>
      <c r="D5" s="49" t="s">
        <v>1</v>
      </c>
      <c r="E5" s="49" t="s">
        <v>17</v>
      </c>
      <c r="F5" s="49" t="s">
        <v>4</v>
      </c>
      <c r="G5" s="49" t="s">
        <v>18</v>
      </c>
      <c r="H5" s="49" t="s">
        <v>605</v>
      </c>
    </row>
    <row r="6" spans="1:8" ht="11.25">
      <c r="A6" s="49">
        <v>242</v>
      </c>
      <c r="B6" s="49" t="s">
        <v>0</v>
      </c>
      <c r="C6" s="49" t="s">
        <v>0</v>
      </c>
      <c r="D6" s="49" t="s">
        <v>1</v>
      </c>
      <c r="E6" s="49" t="s">
        <v>19</v>
      </c>
      <c r="F6" s="49" t="s">
        <v>20</v>
      </c>
      <c r="G6" s="49" t="s">
        <v>6</v>
      </c>
      <c r="H6" s="49" t="s">
        <v>605</v>
      </c>
    </row>
    <row r="7" spans="1:8" ht="11.25">
      <c r="A7" s="49">
        <v>250</v>
      </c>
      <c r="B7" s="49" t="s">
        <v>0</v>
      </c>
      <c r="C7" s="49" t="s">
        <v>0</v>
      </c>
      <c r="D7" s="49" t="s">
        <v>1</v>
      </c>
      <c r="E7" s="49" t="s">
        <v>21</v>
      </c>
      <c r="F7" s="49" t="s">
        <v>22</v>
      </c>
      <c r="G7" s="49" t="s">
        <v>16</v>
      </c>
      <c r="H7" s="49" t="s">
        <v>606</v>
      </c>
    </row>
    <row r="8" spans="1:8" ht="11.25">
      <c r="A8" s="49">
        <v>264</v>
      </c>
      <c r="B8" s="49" t="s">
        <v>0</v>
      </c>
      <c r="C8" s="49" t="s">
        <v>0</v>
      </c>
      <c r="D8" s="49" t="s">
        <v>1</v>
      </c>
      <c r="E8" s="49" t="s">
        <v>23</v>
      </c>
      <c r="F8" s="49" t="s">
        <v>24</v>
      </c>
      <c r="G8" s="49" t="s">
        <v>2</v>
      </c>
      <c r="H8" s="49" t="s">
        <v>607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2:8" ht="11.25">
      <c r="B1" s="48" t="s">
        <v>307</v>
      </c>
      <c r="C1" s="48" t="s">
        <v>308</v>
      </c>
      <c r="D1" s="48" t="s">
        <v>118</v>
      </c>
      <c r="E1" s="48" t="s">
        <v>309</v>
      </c>
      <c r="F1" s="48" t="s">
        <v>310</v>
      </c>
      <c r="G1" s="48" t="s">
        <v>311</v>
      </c>
      <c r="H1" s="48" t="s">
        <v>119</v>
      </c>
    </row>
    <row r="2" spans="1:8" ht="11.25">
      <c r="A2" s="48">
        <v>1</v>
      </c>
      <c r="B2" s="48" t="s">
        <v>615</v>
      </c>
      <c r="C2" s="48" t="s">
        <v>615</v>
      </c>
      <c r="D2" s="48" t="s">
        <v>616</v>
      </c>
      <c r="E2" s="48" t="s">
        <v>617</v>
      </c>
      <c r="F2" s="48" t="s">
        <v>618</v>
      </c>
      <c r="G2" s="48" t="s">
        <v>619</v>
      </c>
      <c r="H2" s="48" t="s">
        <v>605</v>
      </c>
    </row>
    <row r="3" spans="1:8" ht="11.25">
      <c r="A3" s="48">
        <v>2</v>
      </c>
      <c r="B3" s="48" t="s">
        <v>615</v>
      </c>
      <c r="C3" s="48" t="s">
        <v>615</v>
      </c>
      <c r="D3" s="48" t="s">
        <v>616</v>
      </c>
      <c r="E3" s="48" t="s">
        <v>620</v>
      </c>
      <c r="F3" s="48" t="s">
        <v>621</v>
      </c>
      <c r="G3" s="48" t="s">
        <v>619</v>
      </c>
      <c r="H3" s="48" t="s">
        <v>605</v>
      </c>
    </row>
    <row r="4" spans="1:8" ht="11.25">
      <c r="A4" s="48">
        <v>3</v>
      </c>
      <c r="B4" s="48" t="s">
        <v>615</v>
      </c>
      <c r="C4" s="48" t="s">
        <v>615</v>
      </c>
      <c r="D4" s="48" t="s">
        <v>616</v>
      </c>
      <c r="E4" s="48" t="s">
        <v>622</v>
      </c>
      <c r="F4" s="48" t="s">
        <v>623</v>
      </c>
      <c r="G4" s="48" t="s">
        <v>619</v>
      </c>
      <c r="H4" s="48" t="s">
        <v>605</v>
      </c>
    </row>
    <row r="5" spans="1:8" ht="11.25">
      <c r="A5" s="48">
        <v>4</v>
      </c>
      <c r="B5" s="48" t="s">
        <v>624</v>
      </c>
      <c r="C5" s="48" t="s">
        <v>624</v>
      </c>
      <c r="D5" s="48" t="s">
        <v>625</v>
      </c>
      <c r="E5" s="48" t="s">
        <v>626</v>
      </c>
      <c r="F5" s="48" t="s">
        <v>627</v>
      </c>
      <c r="G5" s="48" t="s">
        <v>628</v>
      </c>
      <c r="H5" s="48" t="s">
        <v>605</v>
      </c>
    </row>
    <row r="6" spans="1:8" ht="11.25">
      <c r="A6" s="48">
        <v>5</v>
      </c>
      <c r="B6" s="48" t="s">
        <v>624</v>
      </c>
      <c r="C6" s="48" t="s">
        <v>624</v>
      </c>
      <c r="D6" s="48" t="s">
        <v>625</v>
      </c>
      <c r="E6" s="48" t="s">
        <v>629</v>
      </c>
      <c r="F6" s="48" t="s">
        <v>630</v>
      </c>
      <c r="G6" s="48" t="s">
        <v>631</v>
      </c>
      <c r="H6" s="48" t="s">
        <v>605</v>
      </c>
    </row>
    <row r="7" spans="1:8" ht="11.25">
      <c r="A7" s="48">
        <v>6</v>
      </c>
      <c r="B7" s="48" t="s">
        <v>624</v>
      </c>
      <c r="C7" s="48" t="s">
        <v>624</v>
      </c>
      <c r="D7" s="48" t="s">
        <v>625</v>
      </c>
      <c r="E7" s="48" t="s">
        <v>632</v>
      </c>
      <c r="F7" s="48" t="s">
        <v>633</v>
      </c>
      <c r="G7" s="48" t="s">
        <v>634</v>
      </c>
      <c r="H7" s="48" t="s">
        <v>25</v>
      </c>
    </row>
    <row r="8" spans="1:8" ht="11.25">
      <c r="A8" s="48">
        <v>7</v>
      </c>
      <c r="B8" s="48" t="s">
        <v>624</v>
      </c>
      <c r="C8" s="48" t="s">
        <v>624</v>
      </c>
      <c r="D8" s="48" t="s">
        <v>625</v>
      </c>
      <c r="E8" s="48" t="s">
        <v>635</v>
      </c>
      <c r="F8" s="48" t="s">
        <v>636</v>
      </c>
      <c r="G8" s="48" t="s">
        <v>631</v>
      </c>
      <c r="H8" s="48" t="s">
        <v>605</v>
      </c>
    </row>
    <row r="9" spans="1:8" ht="11.25">
      <c r="A9" s="48">
        <v>8</v>
      </c>
      <c r="B9" s="48" t="s">
        <v>624</v>
      </c>
      <c r="C9" s="48" t="s">
        <v>624</v>
      </c>
      <c r="D9" s="48" t="s">
        <v>625</v>
      </c>
      <c r="E9" s="48" t="s">
        <v>637</v>
      </c>
      <c r="F9" s="48" t="s">
        <v>638</v>
      </c>
      <c r="G9" s="48" t="s">
        <v>639</v>
      </c>
      <c r="H9" s="48" t="s">
        <v>605</v>
      </c>
    </row>
    <row r="10" spans="1:8" ht="11.25">
      <c r="A10" s="48">
        <v>9</v>
      </c>
      <c r="B10" s="48" t="s">
        <v>640</v>
      </c>
      <c r="C10" s="48" t="s">
        <v>640</v>
      </c>
      <c r="D10" s="48" t="s">
        <v>641</v>
      </c>
      <c r="E10" s="48" t="s">
        <v>642</v>
      </c>
      <c r="F10" s="48" t="s">
        <v>643</v>
      </c>
      <c r="G10" s="48" t="s">
        <v>644</v>
      </c>
      <c r="H10" s="48" t="s">
        <v>605</v>
      </c>
    </row>
    <row r="11" spans="1:8" ht="11.25">
      <c r="A11" s="48">
        <v>10</v>
      </c>
      <c r="B11" s="48" t="s">
        <v>645</v>
      </c>
      <c r="C11" s="48" t="s">
        <v>645</v>
      </c>
      <c r="D11" s="48" t="s">
        <v>646</v>
      </c>
      <c r="E11" s="48" t="s">
        <v>647</v>
      </c>
      <c r="F11" s="48" t="s">
        <v>648</v>
      </c>
      <c r="G11" s="48" t="s">
        <v>649</v>
      </c>
      <c r="H11" s="48" t="s">
        <v>605</v>
      </c>
    </row>
    <row r="12" spans="1:8" ht="11.25">
      <c r="A12" s="48">
        <v>11</v>
      </c>
      <c r="B12" s="48" t="s">
        <v>650</v>
      </c>
      <c r="C12" s="48" t="s">
        <v>650</v>
      </c>
      <c r="D12" s="48" t="s">
        <v>651</v>
      </c>
      <c r="E12" s="48" t="s">
        <v>652</v>
      </c>
      <c r="F12" s="48" t="s">
        <v>653</v>
      </c>
      <c r="G12" s="48" t="s">
        <v>654</v>
      </c>
      <c r="H12" s="48" t="s">
        <v>605</v>
      </c>
    </row>
    <row r="13" spans="1:8" ht="11.25">
      <c r="A13" s="48">
        <v>12</v>
      </c>
      <c r="B13" s="48" t="s">
        <v>650</v>
      </c>
      <c r="C13" s="48" t="s">
        <v>650</v>
      </c>
      <c r="D13" s="48" t="s">
        <v>651</v>
      </c>
      <c r="E13" s="48" t="s">
        <v>655</v>
      </c>
      <c r="F13" s="48" t="s">
        <v>656</v>
      </c>
      <c r="G13" s="48" t="s">
        <v>654</v>
      </c>
      <c r="H13" s="48" t="s">
        <v>605</v>
      </c>
    </row>
    <row r="14" spans="1:8" ht="11.25">
      <c r="A14" s="48">
        <v>13</v>
      </c>
      <c r="B14" s="48" t="s">
        <v>657</v>
      </c>
      <c r="C14" s="48" t="s">
        <v>657</v>
      </c>
      <c r="D14" s="48" t="s">
        <v>658</v>
      </c>
      <c r="E14" s="48" t="s">
        <v>659</v>
      </c>
      <c r="F14" s="48" t="s">
        <v>660</v>
      </c>
      <c r="G14" s="48" t="s">
        <v>324</v>
      </c>
      <c r="H14" s="48" t="s">
        <v>605</v>
      </c>
    </row>
    <row r="15" spans="1:8" ht="11.25">
      <c r="A15" s="48">
        <v>14</v>
      </c>
      <c r="B15" s="48" t="s">
        <v>661</v>
      </c>
      <c r="C15" s="48" t="s">
        <v>661</v>
      </c>
      <c r="D15" s="48" t="s">
        <v>662</v>
      </c>
      <c r="E15" s="48" t="s">
        <v>663</v>
      </c>
      <c r="F15" s="48" t="s">
        <v>204</v>
      </c>
      <c r="G15" s="48" t="s">
        <v>664</v>
      </c>
      <c r="H15" s="48" t="s">
        <v>605</v>
      </c>
    </row>
    <row r="16" spans="1:8" ht="11.25">
      <c r="A16" s="48">
        <v>15</v>
      </c>
      <c r="B16" s="48" t="s">
        <v>665</v>
      </c>
      <c r="C16" s="48" t="s">
        <v>665</v>
      </c>
      <c r="D16" s="48" t="s">
        <v>666</v>
      </c>
      <c r="E16" s="48" t="s">
        <v>667</v>
      </c>
      <c r="F16" s="48" t="s">
        <v>668</v>
      </c>
      <c r="G16" s="48" t="s">
        <v>669</v>
      </c>
      <c r="H16" s="48" t="s">
        <v>607</v>
      </c>
    </row>
    <row r="17" spans="1:8" ht="11.25">
      <c r="A17" s="48">
        <v>16</v>
      </c>
      <c r="B17" s="48" t="s">
        <v>670</v>
      </c>
      <c r="C17" s="48" t="s">
        <v>672</v>
      </c>
      <c r="D17" s="48" t="s">
        <v>671</v>
      </c>
      <c r="E17" s="48" t="s">
        <v>673</v>
      </c>
      <c r="F17" s="48" t="s">
        <v>674</v>
      </c>
      <c r="G17" s="48" t="s">
        <v>675</v>
      </c>
      <c r="H17" s="48" t="s">
        <v>608</v>
      </c>
    </row>
    <row r="18" spans="1:8" ht="11.25">
      <c r="A18" s="48">
        <v>17</v>
      </c>
      <c r="B18" s="48" t="s">
        <v>670</v>
      </c>
      <c r="C18" s="48" t="s">
        <v>672</v>
      </c>
      <c r="D18" s="48" t="s">
        <v>671</v>
      </c>
      <c r="E18" s="48" t="s">
        <v>676</v>
      </c>
      <c r="F18" s="48" t="s">
        <v>677</v>
      </c>
      <c r="G18" s="48" t="s">
        <v>678</v>
      </c>
      <c r="H18" s="48" t="s">
        <v>605</v>
      </c>
    </row>
    <row r="19" spans="1:8" ht="11.25">
      <c r="A19" s="48">
        <v>18</v>
      </c>
      <c r="B19" s="48" t="s">
        <v>670</v>
      </c>
      <c r="C19" s="48" t="s">
        <v>672</v>
      </c>
      <c r="D19" s="48" t="s">
        <v>671</v>
      </c>
      <c r="E19" s="48" t="s">
        <v>679</v>
      </c>
      <c r="F19" s="48" t="s">
        <v>680</v>
      </c>
      <c r="G19" s="48" t="s">
        <v>324</v>
      </c>
      <c r="H19" s="48" t="s">
        <v>605</v>
      </c>
    </row>
    <row r="20" spans="1:8" ht="11.25">
      <c r="A20" s="48">
        <v>19</v>
      </c>
      <c r="B20" s="48" t="s">
        <v>670</v>
      </c>
      <c r="C20" s="48" t="s">
        <v>672</v>
      </c>
      <c r="D20" s="48" t="s">
        <v>671</v>
      </c>
      <c r="E20" s="48" t="s">
        <v>681</v>
      </c>
      <c r="F20" s="48" t="s">
        <v>682</v>
      </c>
      <c r="G20" s="48" t="s">
        <v>678</v>
      </c>
      <c r="H20" s="48" t="s">
        <v>605</v>
      </c>
    </row>
    <row r="21" spans="1:8" ht="11.25">
      <c r="A21" s="48">
        <v>20</v>
      </c>
      <c r="B21" s="48" t="s">
        <v>670</v>
      </c>
      <c r="C21" s="48" t="s">
        <v>672</v>
      </c>
      <c r="D21" s="48" t="s">
        <v>671</v>
      </c>
      <c r="E21" s="48" t="s">
        <v>683</v>
      </c>
      <c r="F21" s="48" t="s">
        <v>684</v>
      </c>
      <c r="G21" s="48" t="s">
        <v>634</v>
      </c>
      <c r="H21" s="48" t="s">
        <v>609</v>
      </c>
    </row>
    <row r="22" spans="1:8" ht="11.25">
      <c r="A22" s="48">
        <v>21</v>
      </c>
      <c r="B22" s="48" t="s">
        <v>670</v>
      </c>
      <c r="C22" s="48" t="s">
        <v>672</v>
      </c>
      <c r="D22" s="48" t="s">
        <v>671</v>
      </c>
      <c r="E22" s="48" t="s">
        <v>685</v>
      </c>
      <c r="F22" s="48" t="s">
        <v>686</v>
      </c>
      <c r="G22" s="48" t="s">
        <v>687</v>
      </c>
      <c r="H22" s="48" t="s">
        <v>605</v>
      </c>
    </row>
    <row r="23" spans="1:8" ht="11.25">
      <c r="A23" s="48">
        <v>22</v>
      </c>
      <c r="B23" s="48" t="s">
        <v>670</v>
      </c>
      <c r="C23" s="48" t="s">
        <v>672</v>
      </c>
      <c r="D23" s="48" t="s">
        <v>671</v>
      </c>
      <c r="E23" s="48" t="s">
        <v>688</v>
      </c>
      <c r="F23" s="48" t="s">
        <v>689</v>
      </c>
      <c r="G23" s="48" t="s">
        <v>634</v>
      </c>
      <c r="H23" s="48" t="s">
        <v>605</v>
      </c>
    </row>
    <row r="24" spans="1:8" ht="11.25">
      <c r="A24" s="48">
        <v>23</v>
      </c>
      <c r="B24" s="48" t="s">
        <v>670</v>
      </c>
      <c r="C24" s="48" t="s">
        <v>672</v>
      </c>
      <c r="D24" s="48" t="s">
        <v>671</v>
      </c>
      <c r="E24" s="48" t="s">
        <v>690</v>
      </c>
      <c r="F24" s="48" t="s">
        <v>691</v>
      </c>
      <c r="G24" s="48" t="s">
        <v>634</v>
      </c>
      <c r="H24" s="48" t="s">
        <v>605</v>
      </c>
    </row>
    <row r="25" spans="1:8" ht="11.25">
      <c r="A25" s="48">
        <v>24</v>
      </c>
      <c r="B25" s="48" t="s">
        <v>670</v>
      </c>
      <c r="C25" s="48" t="s">
        <v>672</v>
      </c>
      <c r="D25" s="48" t="s">
        <v>671</v>
      </c>
      <c r="E25" s="48" t="s">
        <v>692</v>
      </c>
      <c r="F25" s="48" t="s">
        <v>693</v>
      </c>
      <c r="G25" s="48" t="s">
        <v>694</v>
      </c>
      <c r="H25" s="48" t="s">
        <v>605</v>
      </c>
    </row>
    <row r="26" spans="1:8" ht="11.25">
      <c r="A26" s="48">
        <v>25</v>
      </c>
      <c r="B26" s="48" t="s">
        <v>670</v>
      </c>
      <c r="C26" s="48" t="s">
        <v>672</v>
      </c>
      <c r="D26" s="48" t="s">
        <v>671</v>
      </c>
      <c r="E26" s="48" t="s">
        <v>695</v>
      </c>
      <c r="F26" s="48" t="s">
        <v>696</v>
      </c>
      <c r="G26" s="48" t="s">
        <v>697</v>
      </c>
      <c r="H26" s="48" t="s">
        <v>605</v>
      </c>
    </row>
    <row r="27" spans="1:8" ht="11.25">
      <c r="A27" s="48">
        <v>26</v>
      </c>
      <c r="B27" s="48" t="s">
        <v>670</v>
      </c>
      <c r="C27" s="48" t="s">
        <v>672</v>
      </c>
      <c r="D27" s="48" t="s">
        <v>671</v>
      </c>
      <c r="E27" s="48" t="s">
        <v>698</v>
      </c>
      <c r="F27" s="48" t="s">
        <v>699</v>
      </c>
      <c r="G27" s="48" t="s">
        <v>634</v>
      </c>
      <c r="H27" s="48" t="s">
        <v>605</v>
      </c>
    </row>
    <row r="28" spans="1:8" ht="11.25">
      <c r="A28" s="48">
        <v>27</v>
      </c>
      <c r="B28" s="48" t="s">
        <v>670</v>
      </c>
      <c r="C28" s="48" t="s">
        <v>672</v>
      </c>
      <c r="D28" s="48" t="s">
        <v>671</v>
      </c>
      <c r="E28" s="48" t="s">
        <v>700</v>
      </c>
      <c r="F28" s="48" t="s">
        <v>701</v>
      </c>
      <c r="G28" s="48" t="s">
        <v>634</v>
      </c>
      <c r="H28" s="48" t="s">
        <v>605</v>
      </c>
    </row>
    <row r="29" spans="1:8" ht="11.25">
      <c r="A29" s="48">
        <v>28</v>
      </c>
      <c r="B29" s="48" t="s">
        <v>670</v>
      </c>
      <c r="C29" s="48" t="s">
        <v>672</v>
      </c>
      <c r="D29" s="48" t="s">
        <v>671</v>
      </c>
      <c r="E29" s="48" t="s">
        <v>702</v>
      </c>
      <c r="F29" s="48" t="s">
        <v>703</v>
      </c>
      <c r="G29" s="48" t="s">
        <v>697</v>
      </c>
      <c r="H29" s="48" t="s">
        <v>605</v>
      </c>
    </row>
    <row r="30" spans="1:8" ht="11.25">
      <c r="A30" s="48">
        <v>29</v>
      </c>
      <c r="B30" s="48" t="s">
        <v>670</v>
      </c>
      <c r="C30" s="48" t="s">
        <v>672</v>
      </c>
      <c r="D30" s="48" t="s">
        <v>671</v>
      </c>
      <c r="E30" s="48" t="s">
        <v>704</v>
      </c>
      <c r="F30" s="48" t="s">
        <v>705</v>
      </c>
      <c r="G30" s="48" t="s">
        <v>706</v>
      </c>
      <c r="H30" s="48" t="s">
        <v>605</v>
      </c>
    </row>
    <row r="31" spans="1:8" ht="11.25">
      <c r="A31" s="48">
        <v>30</v>
      </c>
      <c r="B31" s="48" t="s">
        <v>670</v>
      </c>
      <c r="C31" s="48" t="s">
        <v>672</v>
      </c>
      <c r="D31" s="48" t="s">
        <v>671</v>
      </c>
      <c r="E31" s="48" t="s">
        <v>707</v>
      </c>
      <c r="F31" s="48" t="s">
        <v>708</v>
      </c>
      <c r="G31" s="48" t="s">
        <v>634</v>
      </c>
      <c r="H31" s="48" t="s">
        <v>605</v>
      </c>
    </row>
    <row r="32" spans="1:8" ht="11.25">
      <c r="A32" s="48">
        <v>31</v>
      </c>
      <c r="B32" s="48" t="s">
        <v>670</v>
      </c>
      <c r="C32" s="48" t="s">
        <v>672</v>
      </c>
      <c r="D32" s="48" t="s">
        <v>671</v>
      </c>
      <c r="E32" s="48" t="s">
        <v>709</v>
      </c>
      <c r="F32" s="48" t="s">
        <v>710</v>
      </c>
      <c r="G32" s="48" t="s">
        <v>634</v>
      </c>
      <c r="H32" s="48" t="s">
        <v>607</v>
      </c>
    </row>
    <row r="33" spans="1:8" ht="11.25">
      <c r="A33" s="48">
        <v>32</v>
      </c>
      <c r="B33" s="48" t="s">
        <v>670</v>
      </c>
      <c r="C33" s="48" t="s">
        <v>672</v>
      </c>
      <c r="D33" s="48" t="s">
        <v>671</v>
      </c>
      <c r="E33" s="48" t="s">
        <v>711</v>
      </c>
      <c r="F33" s="48" t="s">
        <v>712</v>
      </c>
      <c r="G33" s="48" t="s">
        <v>634</v>
      </c>
      <c r="H33" s="48" t="s">
        <v>605</v>
      </c>
    </row>
    <row r="34" spans="1:8" ht="11.25">
      <c r="A34" s="48">
        <v>33</v>
      </c>
      <c r="B34" s="48" t="s">
        <v>670</v>
      </c>
      <c r="C34" s="48" t="s">
        <v>672</v>
      </c>
      <c r="D34" s="48" t="s">
        <v>671</v>
      </c>
      <c r="E34" s="48" t="s">
        <v>713</v>
      </c>
      <c r="F34" s="48" t="s">
        <v>714</v>
      </c>
      <c r="G34" s="48" t="s">
        <v>634</v>
      </c>
      <c r="H34" s="48" t="s">
        <v>605</v>
      </c>
    </row>
    <row r="35" spans="1:8" ht="11.25">
      <c r="A35" s="48">
        <v>34</v>
      </c>
      <c r="B35" s="48" t="s">
        <v>670</v>
      </c>
      <c r="C35" s="48" t="s">
        <v>672</v>
      </c>
      <c r="D35" s="48" t="s">
        <v>671</v>
      </c>
      <c r="E35" s="48" t="s">
        <v>715</v>
      </c>
      <c r="F35" s="48" t="s">
        <v>716</v>
      </c>
      <c r="G35" s="48" t="s">
        <v>634</v>
      </c>
      <c r="H35" s="48" t="s">
        <v>605</v>
      </c>
    </row>
    <row r="36" spans="1:8" ht="11.25">
      <c r="A36" s="48">
        <v>35</v>
      </c>
      <c r="B36" s="48" t="s">
        <v>670</v>
      </c>
      <c r="C36" s="48" t="s">
        <v>672</v>
      </c>
      <c r="D36" s="48" t="s">
        <v>671</v>
      </c>
      <c r="E36" s="48" t="s">
        <v>717</v>
      </c>
      <c r="F36" s="48" t="s">
        <v>718</v>
      </c>
      <c r="G36" s="48" t="s">
        <v>634</v>
      </c>
      <c r="H36" s="48" t="s">
        <v>605</v>
      </c>
    </row>
    <row r="37" spans="1:8" ht="11.25">
      <c r="A37" s="48">
        <v>36</v>
      </c>
      <c r="B37" s="48" t="s">
        <v>670</v>
      </c>
      <c r="C37" s="48" t="s">
        <v>672</v>
      </c>
      <c r="D37" s="48" t="s">
        <v>671</v>
      </c>
      <c r="E37" s="48" t="s">
        <v>719</v>
      </c>
      <c r="F37" s="48" t="s">
        <v>720</v>
      </c>
      <c r="G37" s="48" t="s">
        <v>721</v>
      </c>
      <c r="H37" s="48" t="s">
        <v>605</v>
      </c>
    </row>
    <row r="38" spans="1:8" ht="11.25">
      <c r="A38" s="48">
        <v>37</v>
      </c>
      <c r="B38" s="48" t="s">
        <v>670</v>
      </c>
      <c r="C38" s="48" t="s">
        <v>672</v>
      </c>
      <c r="D38" s="48" t="s">
        <v>671</v>
      </c>
      <c r="E38" s="48" t="s">
        <v>722</v>
      </c>
      <c r="F38" s="48" t="s">
        <v>723</v>
      </c>
      <c r="G38" s="48" t="s">
        <v>724</v>
      </c>
      <c r="H38" s="48" t="s">
        <v>607</v>
      </c>
    </row>
    <row r="39" spans="1:8" ht="11.25">
      <c r="A39" s="48">
        <v>38</v>
      </c>
      <c r="B39" s="48" t="s">
        <v>670</v>
      </c>
      <c r="C39" s="48" t="s">
        <v>672</v>
      </c>
      <c r="D39" s="48" t="s">
        <v>671</v>
      </c>
      <c r="E39" s="48" t="s">
        <v>722</v>
      </c>
      <c r="F39" s="48" t="s">
        <v>723</v>
      </c>
      <c r="G39" s="48" t="s">
        <v>724</v>
      </c>
      <c r="H39" s="48" t="s">
        <v>608</v>
      </c>
    </row>
    <row r="40" spans="1:8" ht="11.25">
      <c r="A40" s="48">
        <v>39</v>
      </c>
      <c r="B40" s="48" t="s">
        <v>725</v>
      </c>
      <c r="C40" s="48" t="s">
        <v>725</v>
      </c>
      <c r="D40" s="48" t="s">
        <v>726</v>
      </c>
      <c r="E40" s="48" t="s">
        <v>727</v>
      </c>
      <c r="F40" s="48" t="s">
        <v>728</v>
      </c>
      <c r="G40" s="48" t="s">
        <v>729</v>
      </c>
      <c r="H40" s="48" t="s">
        <v>605</v>
      </c>
    </row>
    <row r="41" spans="1:8" ht="11.25">
      <c r="A41" s="48">
        <v>40</v>
      </c>
      <c r="B41" s="48" t="s">
        <v>730</v>
      </c>
      <c r="C41" s="48" t="s">
        <v>730</v>
      </c>
      <c r="D41" s="48" t="s">
        <v>731</v>
      </c>
      <c r="E41" s="48" t="s">
        <v>732</v>
      </c>
      <c r="F41" s="48" t="s">
        <v>733</v>
      </c>
      <c r="G41" s="48" t="s">
        <v>734</v>
      </c>
      <c r="H41" s="48" t="s">
        <v>605</v>
      </c>
    </row>
    <row r="42" spans="1:8" ht="11.25">
      <c r="A42" s="48">
        <v>41</v>
      </c>
      <c r="B42" s="48" t="s">
        <v>735</v>
      </c>
      <c r="C42" s="48" t="s">
        <v>735</v>
      </c>
      <c r="D42" s="48" t="s">
        <v>736</v>
      </c>
      <c r="E42" s="48" t="s">
        <v>737</v>
      </c>
      <c r="F42" s="48" t="s">
        <v>738</v>
      </c>
      <c r="G42" s="48" t="s">
        <v>739</v>
      </c>
      <c r="H42" s="48" t="s">
        <v>605</v>
      </c>
    </row>
    <row r="43" spans="1:8" ht="11.25">
      <c r="A43" s="48">
        <v>42</v>
      </c>
      <c r="B43" s="48" t="s">
        <v>740</v>
      </c>
      <c r="C43" s="48" t="s">
        <v>740</v>
      </c>
      <c r="D43" s="48" t="s">
        <v>741</v>
      </c>
      <c r="E43" s="48" t="s">
        <v>742</v>
      </c>
      <c r="F43" s="48" t="s">
        <v>743</v>
      </c>
      <c r="G43" s="48" t="s">
        <v>744</v>
      </c>
      <c r="H43" s="48" t="s">
        <v>605</v>
      </c>
    </row>
    <row r="44" spans="1:8" ht="11.25">
      <c r="A44" s="48">
        <v>43</v>
      </c>
      <c r="B44" s="48" t="s">
        <v>745</v>
      </c>
      <c r="C44" s="48" t="s">
        <v>745</v>
      </c>
      <c r="D44" s="48" t="s">
        <v>746</v>
      </c>
      <c r="E44" s="48" t="s">
        <v>747</v>
      </c>
      <c r="F44" s="48" t="s">
        <v>748</v>
      </c>
      <c r="G44" s="48" t="s">
        <v>749</v>
      </c>
      <c r="H44" s="48" t="s">
        <v>605</v>
      </c>
    </row>
    <row r="45" spans="1:8" ht="11.25">
      <c r="A45" s="48">
        <v>44</v>
      </c>
      <c r="B45" s="48" t="s">
        <v>750</v>
      </c>
      <c r="C45" s="48" t="s">
        <v>750</v>
      </c>
      <c r="D45" s="48" t="s">
        <v>751</v>
      </c>
      <c r="E45" s="48" t="s">
        <v>752</v>
      </c>
      <c r="F45" s="48" t="s">
        <v>753</v>
      </c>
      <c r="G45" s="48" t="s">
        <v>754</v>
      </c>
      <c r="H45" s="48" t="s">
        <v>605</v>
      </c>
    </row>
    <row r="46" spans="1:8" ht="11.25">
      <c r="A46" s="48">
        <v>45</v>
      </c>
      <c r="B46" s="48" t="s">
        <v>750</v>
      </c>
      <c r="C46" s="48" t="s">
        <v>750</v>
      </c>
      <c r="D46" s="48" t="s">
        <v>751</v>
      </c>
      <c r="E46" s="48" t="s">
        <v>755</v>
      </c>
      <c r="F46" s="48" t="s">
        <v>756</v>
      </c>
      <c r="G46" s="48" t="s">
        <v>754</v>
      </c>
      <c r="H46" s="48" t="s">
        <v>605</v>
      </c>
    </row>
    <row r="47" spans="1:8" ht="11.25">
      <c r="A47" s="48">
        <v>46</v>
      </c>
      <c r="B47" s="48" t="s">
        <v>757</v>
      </c>
      <c r="C47" s="48" t="s">
        <v>757</v>
      </c>
      <c r="D47" s="48" t="s">
        <v>758</v>
      </c>
      <c r="E47" s="48" t="s">
        <v>759</v>
      </c>
      <c r="F47" s="48" t="s">
        <v>760</v>
      </c>
      <c r="G47" s="48" t="s">
        <v>761</v>
      </c>
      <c r="H47" s="48" t="s">
        <v>605</v>
      </c>
    </row>
    <row r="48" spans="1:8" ht="11.25">
      <c r="A48" s="48">
        <v>47</v>
      </c>
      <c r="B48" s="48" t="s">
        <v>762</v>
      </c>
      <c r="C48" s="48" t="s">
        <v>762</v>
      </c>
      <c r="D48" s="48" t="s">
        <v>763</v>
      </c>
      <c r="E48" s="48" t="s">
        <v>764</v>
      </c>
      <c r="F48" s="48" t="s">
        <v>765</v>
      </c>
      <c r="G48" s="48" t="s">
        <v>766</v>
      </c>
      <c r="H48" s="48" t="s">
        <v>605</v>
      </c>
    </row>
    <row r="49" spans="1:8" ht="11.25">
      <c r="A49" s="48">
        <v>48</v>
      </c>
      <c r="B49" s="48" t="s">
        <v>767</v>
      </c>
      <c r="C49" s="48" t="s">
        <v>767</v>
      </c>
      <c r="D49" s="48" t="s">
        <v>768</v>
      </c>
      <c r="E49" s="48" t="s">
        <v>769</v>
      </c>
      <c r="F49" s="48" t="s">
        <v>770</v>
      </c>
      <c r="G49" s="48" t="s">
        <v>771</v>
      </c>
      <c r="H49" s="48" t="s">
        <v>605</v>
      </c>
    </row>
    <row r="50" spans="1:8" ht="11.25">
      <c r="A50" s="48">
        <v>49</v>
      </c>
      <c r="B50" s="48" t="s">
        <v>772</v>
      </c>
      <c r="C50" s="48" t="s">
        <v>772</v>
      </c>
      <c r="D50" s="48" t="s">
        <v>773</v>
      </c>
      <c r="E50" s="48" t="s">
        <v>774</v>
      </c>
      <c r="F50" s="48" t="s">
        <v>775</v>
      </c>
      <c r="G50" s="48" t="s">
        <v>776</v>
      </c>
      <c r="H50" s="48" t="s">
        <v>605</v>
      </c>
    </row>
    <row r="51" spans="1:8" ht="11.25">
      <c r="A51" s="48">
        <v>50</v>
      </c>
      <c r="B51" s="48" t="s">
        <v>772</v>
      </c>
      <c r="C51" s="48" t="s">
        <v>772</v>
      </c>
      <c r="D51" s="48" t="s">
        <v>773</v>
      </c>
      <c r="E51" s="48" t="s">
        <v>777</v>
      </c>
      <c r="F51" s="48" t="s">
        <v>778</v>
      </c>
      <c r="G51" s="48" t="s">
        <v>776</v>
      </c>
      <c r="H51" s="48" t="s">
        <v>605</v>
      </c>
    </row>
    <row r="52" spans="1:8" ht="11.25">
      <c r="A52" s="48">
        <v>51</v>
      </c>
      <c r="B52" s="48" t="s">
        <v>26</v>
      </c>
      <c r="C52" s="48" t="s">
        <v>26</v>
      </c>
      <c r="D52" s="48" t="s">
        <v>27</v>
      </c>
      <c r="E52" s="48" t="s">
        <v>28</v>
      </c>
      <c r="F52" s="48" t="s">
        <v>29</v>
      </c>
      <c r="G52" s="48" t="s">
        <v>610</v>
      </c>
      <c r="H52" s="48" t="s">
        <v>607</v>
      </c>
    </row>
    <row r="53" spans="1:8" ht="11.25">
      <c r="A53" s="48">
        <v>52</v>
      </c>
      <c r="B53" s="48" t="s">
        <v>779</v>
      </c>
      <c r="C53" s="48" t="s">
        <v>779</v>
      </c>
      <c r="D53" s="48" t="s">
        <v>780</v>
      </c>
      <c r="E53" s="48" t="s">
        <v>781</v>
      </c>
      <c r="F53" s="48" t="s">
        <v>782</v>
      </c>
      <c r="G53" s="48" t="s">
        <v>783</v>
      </c>
      <c r="H53" s="48" t="s">
        <v>605</v>
      </c>
    </row>
    <row r="54" spans="1:8" ht="11.25">
      <c r="A54" s="48">
        <v>53</v>
      </c>
      <c r="B54" s="48" t="s">
        <v>784</v>
      </c>
      <c r="C54" s="48" t="s">
        <v>785</v>
      </c>
      <c r="D54" s="48" t="s">
        <v>786</v>
      </c>
      <c r="E54" s="48" t="s">
        <v>787</v>
      </c>
      <c r="F54" s="48" t="s">
        <v>788</v>
      </c>
      <c r="G54" s="48" t="s">
        <v>789</v>
      </c>
      <c r="H54" s="48" t="s">
        <v>605</v>
      </c>
    </row>
    <row r="55" spans="1:8" ht="11.25">
      <c r="A55" s="48">
        <v>54</v>
      </c>
      <c r="B55" s="48" t="s">
        <v>790</v>
      </c>
      <c r="C55" s="48" t="s">
        <v>790</v>
      </c>
      <c r="D55" s="48" t="s">
        <v>791</v>
      </c>
      <c r="E55" s="48" t="s">
        <v>792</v>
      </c>
      <c r="F55" s="48" t="s">
        <v>793</v>
      </c>
      <c r="G55" s="48" t="s">
        <v>794</v>
      </c>
      <c r="H55" s="48" t="s">
        <v>605</v>
      </c>
    </row>
    <row r="56" spans="1:8" ht="11.25">
      <c r="A56" s="48">
        <v>55</v>
      </c>
      <c r="B56" s="48" t="s">
        <v>790</v>
      </c>
      <c r="C56" s="48" t="s">
        <v>790</v>
      </c>
      <c r="D56" s="48" t="s">
        <v>791</v>
      </c>
      <c r="E56" s="48" t="s">
        <v>795</v>
      </c>
      <c r="F56" s="48" t="s">
        <v>796</v>
      </c>
      <c r="G56" s="48" t="s">
        <v>797</v>
      </c>
      <c r="H56" s="48" t="s">
        <v>605</v>
      </c>
    </row>
    <row r="57" spans="1:8" ht="11.25">
      <c r="A57" s="48">
        <v>56</v>
      </c>
      <c r="B57" s="48" t="s">
        <v>790</v>
      </c>
      <c r="C57" s="48" t="s">
        <v>790</v>
      </c>
      <c r="D57" s="48" t="s">
        <v>791</v>
      </c>
      <c r="E57" s="48" t="s">
        <v>798</v>
      </c>
      <c r="F57" s="48" t="s">
        <v>799</v>
      </c>
      <c r="G57" s="48" t="s">
        <v>794</v>
      </c>
      <c r="H57" s="48" t="s">
        <v>605</v>
      </c>
    </row>
    <row r="58" spans="1:8" ht="11.25">
      <c r="A58" s="48">
        <v>57</v>
      </c>
      <c r="B58" s="48" t="s">
        <v>790</v>
      </c>
      <c r="C58" s="48" t="s">
        <v>790</v>
      </c>
      <c r="D58" s="48" t="s">
        <v>791</v>
      </c>
      <c r="E58" s="48" t="s">
        <v>800</v>
      </c>
      <c r="F58" s="48" t="s">
        <v>801</v>
      </c>
      <c r="G58" s="48" t="s">
        <v>794</v>
      </c>
      <c r="H58" s="48" t="s">
        <v>605</v>
      </c>
    </row>
    <row r="59" spans="1:8" ht="11.25">
      <c r="A59" s="48">
        <v>58</v>
      </c>
      <c r="B59" s="48" t="s">
        <v>790</v>
      </c>
      <c r="C59" s="48" t="s">
        <v>790</v>
      </c>
      <c r="D59" s="48" t="s">
        <v>791</v>
      </c>
      <c r="E59" s="48" t="s">
        <v>802</v>
      </c>
      <c r="F59" s="48" t="s">
        <v>803</v>
      </c>
      <c r="G59" s="48" t="s">
        <v>734</v>
      </c>
      <c r="H59" s="48" t="s">
        <v>605</v>
      </c>
    </row>
    <row r="60" spans="1:8" ht="11.25">
      <c r="A60" s="48">
        <v>59</v>
      </c>
      <c r="B60" s="48" t="s">
        <v>790</v>
      </c>
      <c r="C60" s="48" t="s">
        <v>790</v>
      </c>
      <c r="D60" s="48" t="s">
        <v>791</v>
      </c>
      <c r="E60" s="48" t="s">
        <v>804</v>
      </c>
      <c r="F60" s="48" t="s">
        <v>805</v>
      </c>
      <c r="G60" s="48" t="s">
        <v>734</v>
      </c>
      <c r="H60" s="48" t="s">
        <v>605</v>
      </c>
    </row>
    <row r="61" spans="1:8" ht="11.25">
      <c r="A61" s="48">
        <v>60</v>
      </c>
      <c r="B61" s="48" t="s">
        <v>790</v>
      </c>
      <c r="C61" s="48" t="s">
        <v>790</v>
      </c>
      <c r="D61" s="48" t="s">
        <v>791</v>
      </c>
      <c r="E61" s="48" t="s">
        <v>806</v>
      </c>
      <c r="F61" s="48" t="s">
        <v>807</v>
      </c>
      <c r="G61" s="48" t="s">
        <v>794</v>
      </c>
      <c r="H61" s="48" t="s">
        <v>605</v>
      </c>
    </row>
    <row r="62" spans="1:8" ht="11.25">
      <c r="A62" s="48">
        <v>61</v>
      </c>
      <c r="B62" s="48" t="s">
        <v>790</v>
      </c>
      <c r="C62" s="48" t="s">
        <v>790</v>
      </c>
      <c r="D62" s="48" t="s">
        <v>791</v>
      </c>
      <c r="E62" s="48" t="s">
        <v>808</v>
      </c>
      <c r="F62" s="48" t="s">
        <v>809</v>
      </c>
      <c r="G62" s="48" t="s">
        <v>794</v>
      </c>
      <c r="H62" s="48" t="s">
        <v>605</v>
      </c>
    </row>
    <row r="63" spans="1:7" ht="11.25">
      <c r="A63" s="48">
        <v>62</v>
      </c>
      <c r="B63" s="48" t="s">
        <v>790</v>
      </c>
      <c r="C63" s="48" t="s">
        <v>790</v>
      </c>
      <c r="D63" s="48" t="s">
        <v>791</v>
      </c>
      <c r="E63" s="48" t="s">
        <v>810</v>
      </c>
      <c r="F63" s="48" t="s">
        <v>811</v>
      </c>
      <c r="G63" s="48" t="s">
        <v>794</v>
      </c>
    </row>
    <row r="64" spans="1:8" ht="11.25">
      <c r="A64" s="48">
        <v>63</v>
      </c>
      <c r="B64" s="48" t="s">
        <v>790</v>
      </c>
      <c r="C64" s="48" t="s">
        <v>790</v>
      </c>
      <c r="D64" s="48" t="s">
        <v>791</v>
      </c>
      <c r="E64" s="48" t="s">
        <v>812</v>
      </c>
      <c r="F64" s="48" t="s">
        <v>813</v>
      </c>
      <c r="G64" s="48" t="s">
        <v>797</v>
      </c>
      <c r="H64" s="48" t="s">
        <v>605</v>
      </c>
    </row>
    <row r="65" spans="1:8" ht="11.25">
      <c r="A65" s="48">
        <v>64</v>
      </c>
      <c r="B65" s="48" t="s">
        <v>814</v>
      </c>
      <c r="C65" s="48" t="s">
        <v>814</v>
      </c>
      <c r="D65" s="48" t="s">
        <v>815</v>
      </c>
      <c r="E65" s="48" t="s">
        <v>816</v>
      </c>
      <c r="F65" s="48" t="s">
        <v>817</v>
      </c>
      <c r="G65" s="48" t="s">
        <v>818</v>
      </c>
      <c r="H65" s="48" t="s">
        <v>605</v>
      </c>
    </row>
    <row r="66" spans="1:8" ht="11.25">
      <c r="A66" s="48">
        <v>65</v>
      </c>
      <c r="B66" s="48" t="s">
        <v>819</v>
      </c>
      <c r="C66" s="48" t="s">
        <v>819</v>
      </c>
      <c r="D66" s="48" t="s">
        <v>820</v>
      </c>
      <c r="E66" s="48" t="s">
        <v>821</v>
      </c>
      <c r="F66" s="48" t="s">
        <v>822</v>
      </c>
      <c r="G66" s="48" t="s">
        <v>823</v>
      </c>
      <c r="H66" s="48" t="s">
        <v>605</v>
      </c>
    </row>
    <row r="67" spans="1:8" ht="11.25">
      <c r="A67" s="48">
        <v>66</v>
      </c>
      <c r="B67" s="48" t="s">
        <v>819</v>
      </c>
      <c r="C67" s="48" t="s">
        <v>819</v>
      </c>
      <c r="D67" s="48" t="s">
        <v>820</v>
      </c>
      <c r="E67" s="48" t="s">
        <v>824</v>
      </c>
      <c r="F67" s="48" t="s">
        <v>825</v>
      </c>
      <c r="G67" s="48" t="s">
        <v>826</v>
      </c>
      <c r="H67" s="48" t="s">
        <v>605</v>
      </c>
    </row>
    <row r="68" spans="1:8" ht="11.25">
      <c r="A68" s="48">
        <v>67</v>
      </c>
      <c r="B68" s="48" t="s">
        <v>819</v>
      </c>
      <c r="C68" s="48" t="s">
        <v>819</v>
      </c>
      <c r="D68" s="48" t="s">
        <v>820</v>
      </c>
      <c r="E68" s="48" t="s">
        <v>827</v>
      </c>
      <c r="F68" s="48" t="s">
        <v>828</v>
      </c>
      <c r="G68" s="48" t="s">
        <v>826</v>
      </c>
      <c r="H68" s="48" t="s">
        <v>605</v>
      </c>
    </row>
    <row r="69" spans="1:8" ht="11.25">
      <c r="A69" s="48">
        <v>68</v>
      </c>
      <c r="B69" s="48" t="s">
        <v>819</v>
      </c>
      <c r="C69" s="48" t="s">
        <v>819</v>
      </c>
      <c r="D69" s="48" t="s">
        <v>820</v>
      </c>
      <c r="E69" s="48" t="s">
        <v>829</v>
      </c>
      <c r="F69" s="48" t="s">
        <v>830</v>
      </c>
      <c r="G69" s="48" t="s">
        <v>826</v>
      </c>
      <c r="H69" s="48" t="s">
        <v>605</v>
      </c>
    </row>
    <row r="70" spans="1:8" ht="11.25">
      <c r="A70" s="48">
        <v>69</v>
      </c>
      <c r="B70" s="48" t="s">
        <v>831</v>
      </c>
      <c r="C70" s="48" t="s">
        <v>831</v>
      </c>
      <c r="D70" s="48" t="s">
        <v>832</v>
      </c>
      <c r="E70" s="48" t="s">
        <v>833</v>
      </c>
      <c r="F70" s="48" t="s">
        <v>834</v>
      </c>
      <c r="G70" s="48" t="s">
        <v>835</v>
      </c>
      <c r="H70" s="48" t="s">
        <v>605</v>
      </c>
    </row>
    <row r="71" spans="1:8" ht="11.25">
      <c r="A71" s="48">
        <v>70</v>
      </c>
      <c r="B71" s="48" t="s">
        <v>831</v>
      </c>
      <c r="C71" s="48" t="s">
        <v>831</v>
      </c>
      <c r="D71" s="48" t="s">
        <v>832</v>
      </c>
      <c r="E71" s="48" t="s">
        <v>836</v>
      </c>
      <c r="F71" s="48" t="s">
        <v>837</v>
      </c>
      <c r="G71" s="48" t="s">
        <v>838</v>
      </c>
      <c r="H71" s="48" t="s">
        <v>605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308</v>
      </c>
      <c r="B1" s="46" t="s">
        <v>307</v>
      </c>
      <c r="C1" s="46" t="s">
        <v>320</v>
      </c>
    </row>
    <row r="2" spans="1:5" ht="11.25">
      <c r="A2" s="46" t="s">
        <v>615</v>
      </c>
      <c r="B2" s="46" t="s">
        <v>615</v>
      </c>
      <c r="C2" s="46" t="s">
        <v>616</v>
      </c>
      <c r="D2" s="46" t="s">
        <v>615</v>
      </c>
      <c r="E2" s="46" t="s">
        <v>234</v>
      </c>
    </row>
    <row r="3" spans="1:5" ht="11.25">
      <c r="A3" s="46" t="s">
        <v>624</v>
      </c>
      <c r="B3" s="46" t="s">
        <v>624</v>
      </c>
      <c r="C3" s="46" t="s">
        <v>625</v>
      </c>
      <c r="D3" s="46" t="s">
        <v>624</v>
      </c>
      <c r="E3" s="46" t="s">
        <v>120</v>
      </c>
    </row>
    <row r="4" spans="1:5" ht="11.25">
      <c r="A4" s="46" t="s">
        <v>640</v>
      </c>
      <c r="B4" s="46" t="s">
        <v>640</v>
      </c>
      <c r="C4" s="46" t="s">
        <v>641</v>
      </c>
      <c r="D4" s="46" t="s">
        <v>640</v>
      </c>
      <c r="E4" s="46" t="s">
        <v>121</v>
      </c>
    </row>
    <row r="5" spans="1:5" ht="11.25">
      <c r="A5" s="46" t="s">
        <v>645</v>
      </c>
      <c r="B5" s="46" t="s">
        <v>645</v>
      </c>
      <c r="C5" s="46" t="s">
        <v>646</v>
      </c>
      <c r="D5" s="46" t="s">
        <v>645</v>
      </c>
      <c r="E5" s="46" t="s">
        <v>122</v>
      </c>
    </row>
    <row r="6" spans="1:5" ht="11.25">
      <c r="A6" s="46" t="s">
        <v>650</v>
      </c>
      <c r="B6" s="46" t="s">
        <v>650</v>
      </c>
      <c r="C6" s="46" t="s">
        <v>651</v>
      </c>
      <c r="D6" s="46" t="s">
        <v>650</v>
      </c>
      <c r="E6" s="46" t="s">
        <v>123</v>
      </c>
    </row>
    <row r="7" spans="1:5" ht="11.25">
      <c r="A7" s="46" t="s">
        <v>650</v>
      </c>
      <c r="B7" s="46" t="s">
        <v>839</v>
      </c>
      <c r="C7" s="46" t="s">
        <v>840</v>
      </c>
      <c r="D7" s="46" t="s">
        <v>841</v>
      </c>
      <c r="E7" s="46" t="s">
        <v>124</v>
      </c>
    </row>
    <row r="8" spans="1:5" ht="11.25">
      <c r="A8" s="46" t="s">
        <v>841</v>
      </c>
      <c r="B8" s="46" t="s">
        <v>841</v>
      </c>
      <c r="C8" s="46" t="s">
        <v>842</v>
      </c>
      <c r="D8" s="46" t="s">
        <v>657</v>
      </c>
      <c r="E8" s="46" t="s">
        <v>125</v>
      </c>
    </row>
    <row r="9" spans="1:5" ht="11.25">
      <c r="A9" s="46" t="s">
        <v>657</v>
      </c>
      <c r="B9" s="46" t="s">
        <v>657</v>
      </c>
      <c r="C9" s="46" t="s">
        <v>658</v>
      </c>
      <c r="D9" s="46" t="s">
        <v>670</v>
      </c>
      <c r="E9" s="46" t="s">
        <v>126</v>
      </c>
    </row>
    <row r="10" spans="1:5" ht="11.25">
      <c r="A10" s="46" t="s">
        <v>670</v>
      </c>
      <c r="B10" s="46" t="s">
        <v>670</v>
      </c>
      <c r="C10" s="46" t="s">
        <v>671</v>
      </c>
      <c r="D10" s="46" t="s">
        <v>725</v>
      </c>
      <c r="E10" s="46" t="s">
        <v>127</v>
      </c>
    </row>
    <row r="11" spans="1:5" ht="11.25">
      <c r="A11" s="46" t="s">
        <v>670</v>
      </c>
      <c r="B11" s="46" t="s">
        <v>672</v>
      </c>
      <c r="C11" s="46" t="s">
        <v>671</v>
      </c>
      <c r="D11" s="46" t="s">
        <v>730</v>
      </c>
      <c r="E11" s="46" t="s">
        <v>128</v>
      </c>
    </row>
    <row r="12" spans="1:5" ht="11.25">
      <c r="A12" s="46" t="s">
        <v>725</v>
      </c>
      <c r="B12" s="46" t="s">
        <v>725</v>
      </c>
      <c r="C12" s="46" t="s">
        <v>726</v>
      </c>
      <c r="D12" s="46" t="s">
        <v>735</v>
      </c>
      <c r="E12" s="46" t="s">
        <v>129</v>
      </c>
    </row>
    <row r="13" spans="1:5" ht="11.25">
      <c r="A13" s="46" t="s">
        <v>730</v>
      </c>
      <c r="B13" s="46" t="s">
        <v>730</v>
      </c>
      <c r="C13" s="46" t="s">
        <v>731</v>
      </c>
      <c r="D13" s="46" t="s">
        <v>740</v>
      </c>
      <c r="E13" s="46" t="s">
        <v>130</v>
      </c>
    </row>
    <row r="14" spans="1:5" ht="11.25">
      <c r="A14" s="46" t="s">
        <v>730</v>
      </c>
      <c r="B14" s="46" t="s">
        <v>730</v>
      </c>
      <c r="C14" s="46" t="s">
        <v>843</v>
      </c>
      <c r="D14" s="46" t="s">
        <v>745</v>
      </c>
      <c r="E14" s="46" t="s">
        <v>131</v>
      </c>
    </row>
    <row r="15" spans="1:5" ht="11.25">
      <c r="A15" s="46" t="s">
        <v>735</v>
      </c>
      <c r="B15" s="46" t="s">
        <v>735</v>
      </c>
      <c r="C15" s="46" t="s">
        <v>736</v>
      </c>
      <c r="D15" s="46" t="s">
        <v>750</v>
      </c>
      <c r="E15" s="46" t="s">
        <v>132</v>
      </c>
    </row>
    <row r="16" spans="1:5" ht="11.25">
      <c r="A16" s="46" t="s">
        <v>740</v>
      </c>
      <c r="B16" s="46" t="s">
        <v>740</v>
      </c>
      <c r="C16" s="46" t="s">
        <v>741</v>
      </c>
      <c r="D16" s="46" t="s">
        <v>757</v>
      </c>
      <c r="E16" s="46" t="s">
        <v>133</v>
      </c>
    </row>
    <row r="17" spans="1:5" ht="11.25">
      <c r="A17" s="46" t="s">
        <v>745</v>
      </c>
      <c r="B17" s="46" t="s">
        <v>745</v>
      </c>
      <c r="C17" s="46" t="s">
        <v>746</v>
      </c>
      <c r="D17" s="46" t="s">
        <v>762</v>
      </c>
      <c r="E17" s="46" t="s">
        <v>134</v>
      </c>
    </row>
    <row r="18" spans="1:5" ht="11.25">
      <c r="A18" s="46" t="s">
        <v>750</v>
      </c>
      <c r="B18" s="46" t="s">
        <v>750</v>
      </c>
      <c r="C18" s="46" t="s">
        <v>751</v>
      </c>
      <c r="D18" s="46" t="s">
        <v>767</v>
      </c>
      <c r="E18" s="46" t="s">
        <v>135</v>
      </c>
    </row>
    <row r="19" spans="1:5" ht="11.25">
      <c r="A19" s="46" t="s">
        <v>757</v>
      </c>
      <c r="B19" s="46" t="s">
        <v>757</v>
      </c>
      <c r="C19" s="46" t="s">
        <v>758</v>
      </c>
      <c r="D19" s="46" t="s">
        <v>772</v>
      </c>
      <c r="E19" s="46" t="s">
        <v>136</v>
      </c>
    </row>
    <row r="20" spans="1:5" ht="11.25">
      <c r="A20" s="46" t="s">
        <v>762</v>
      </c>
      <c r="B20" s="46" t="s">
        <v>762</v>
      </c>
      <c r="C20" s="46" t="s">
        <v>763</v>
      </c>
      <c r="D20" s="46" t="s">
        <v>779</v>
      </c>
      <c r="E20" s="46" t="s">
        <v>137</v>
      </c>
    </row>
    <row r="21" spans="1:5" ht="11.25">
      <c r="A21" s="46" t="s">
        <v>767</v>
      </c>
      <c r="B21" s="46" t="s">
        <v>767</v>
      </c>
      <c r="C21" s="46" t="s">
        <v>768</v>
      </c>
      <c r="D21" s="46" t="s">
        <v>790</v>
      </c>
      <c r="E21" s="46" t="s">
        <v>225</v>
      </c>
    </row>
    <row r="22" spans="1:5" ht="11.25">
      <c r="A22" s="46" t="s">
        <v>772</v>
      </c>
      <c r="B22" s="46" t="s">
        <v>772</v>
      </c>
      <c r="C22" s="46" t="s">
        <v>773</v>
      </c>
      <c r="D22" s="46" t="s">
        <v>814</v>
      </c>
      <c r="E22" s="46" t="s">
        <v>226</v>
      </c>
    </row>
    <row r="23" spans="1:5" ht="11.25">
      <c r="A23" s="46" t="s">
        <v>779</v>
      </c>
      <c r="B23" s="46" t="s">
        <v>779</v>
      </c>
      <c r="C23" s="46" t="s">
        <v>780</v>
      </c>
      <c r="D23" s="46" t="s">
        <v>819</v>
      </c>
      <c r="E23" s="46" t="s">
        <v>227</v>
      </c>
    </row>
    <row r="24" spans="1:5" ht="11.25">
      <c r="A24" s="46" t="s">
        <v>790</v>
      </c>
      <c r="B24" s="46" t="s">
        <v>790</v>
      </c>
      <c r="C24" s="46" t="s">
        <v>791</v>
      </c>
      <c r="D24" s="46" t="s">
        <v>831</v>
      </c>
      <c r="E24" s="46" t="s">
        <v>228</v>
      </c>
    </row>
    <row r="25" spans="1:3" ht="11.25">
      <c r="A25" s="46" t="s">
        <v>814</v>
      </c>
      <c r="B25" s="46" t="s">
        <v>814</v>
      </c>
      <c r="C25" s="46" t="s">
        <v>815</v>
      </c>
    </row>
    <row r="26" spans="1:3" ht="11.25">
      <c r="A26" s="46" t="s">
        <v>819</v>
      </c>
      <c r="B26" s="46" t="s">
        <v>844</v>
      </c>
      <c r="C26" s="46" t="s">
        <v>845</v>
      </c>
    </row>
    <row r="27" spans="1:3" ht="11.25">
      <c r="A27" s="46" t="s">
        <v>819</v>
      </c>
      <c r="B27" s="46" t="s">
        <v>819</v>
      </c>
      <c r="C27" s="46" t="s">
        <v>820</v>
      </c>
    </row>
    <row r="28" spans="1:3" ht="11.25">
      <c r="A28" s="46" t="s">
        <v>831</v>
      </c>
      <c r="B28" s="46" t="s">
        <v>831</v>
      </c>
      <c r="C28" s="46" t="s">
        <v>832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2">
      <selection activeCell="F20" sqref="F20:G20"/>
    </sheetView>
  </sheetViews>
  <sheetFormatPr defaultColWidth="9.140625" defaultRowHeight="11.25"/>
  <cols>
    <col min="1" max="1" width="17.57421875" style="111" hidden="1" customWidth="1"/>
    <col min="2" max="2" width="17.57421875" style="112" hidden="1" customWidth="1"/>
    <col min="3" max="3" width="2.7109375" style="113" customWidth="1"/>
    <col min="4" max="4" width="2.7109375" style="119" customWidth="1"/>
    <col min="5" max="5" width="35.7109375" style="119" customWidth="1"/>
    <col min="6" max="6" width="21.57421875" style="119" customWidth="1"/>
    <col min="7" max="7" width="40.7109375" style="160" customWidth="1"/>
    <col min="8" max="8" width="32.7109375" style="119" customWidth="1"/>
    <col min="9" max="10" width="2.7109375" style="119" customWidth="1"/>
    <col min="11" max="16384" width="9.140625" style="119" customWidth="1"/>
  </cols>
  <sheetData>
    <row r="1" spans="1:7" s="113" customFormat="1" ht="35.25" customHeight="1" hidden="1">
      <c r="A1" s="111" t="str">
        <f>region_name</f>
        <v>Белгородская область</v>
      </c>
      <c r="B1" s="112">
        <f>IF(god="","Не определено",god)</f>
        <v>2012</v>
      </c>
      <c r="C1" s="113" t="str">
        <f>org&amp;"_INN:"&amp;inn&amp;"_KPP:"&amp;kpp</f>
        <v>ОАО " БЕЛГОРОДАСБЕСТОЦЕМЕНТ"_INN:3123004089_KPP:312301001</v>
      </c>
      <c r="G1" s="114"/>
    </row>
    <row r="2" spans="1:7" s="113" customFormat="1" ht="11.25" customHeight="1">
      <c r="A2" s="111" t="str">
        <f>IF(org="","Не определено",org)</f>
        <v>ОАО " БЕЛГОРОДАСБЕСТОЦЕМЕНТ"</v>
      </c>
      <c r="B2" s="112" t="str">
        <f>IF(inn="","Не определено",inn)</f>
        <v>3123004089</v>
      </c>
      <c r="G2" s="114"/>
    </row>
    <row r="3" spans="1:9" ht="12.75" customHeight="1" thickBot="1">
      <c r="A3" s="111" t="str">
        <f>IF(mo="","Не определено",mo)</f>
        <v>Городской округ город Белгород</v>
      </c>
      <c r="B3" s="112" t="str">
        <f>IF(oktmo="","Не определено",oktmo)</f>
        <v>14701000</v>
      </c>
      <c r="D3" s="115"/>
      <c r="E3" s="116"/>
      <c r="F3" s="117"/>
      <c r="G3" s="463" t="str">
        <f>version</f>
        <v>План ТС</v>
      </c>
      <c r="H3" s="463"/>
      <c r="I3" s="118"/>
    </row>
    <row r="4" spans="1:9" ht="30" customHeight="1" thickBot="1">
      <c r="A4" s="111" t="str">
        <f>IF(fil="","Не определено",fil)</f>
        <v>Не определено</v>
      </c>
      <c r="B4" s="112" t="str">
        <f>IF(kpp="","Не определено",kpp)</f>
        <v>312301001</v>
      </c>
      <c r="D4" s="120"/>
      <c r="E4" s="459" t="s">
        <v>879</v>
      </c>
      <c r="F4" s="460"/>
      <c r="G4" s="461"/>
      <c r="H4" s="121"/>
      <c r="I4" s="122"/>
    </row>
    <row r="5" spans="4:9" ht="12" thickBot="1">
      <c r="D5" s="120"/>
      <c r="E5" s="121"/>
      <c r="F5" s="121"/>
      <c r="G5" s="123"/>
      <c r="H5" s="121"/>
      <c r="I5" s="122"/>
    </row>
    <row r="6" spans="4:9" ht="16.5" customHeight="1">
      <c r="D6" s="120"/>
      <c r="E6" s="484" t="s">
        <v>386</v>
      </c>
      <c r="F6" s="485"/>
      <c r="G6" s="124"/>
      <c r="H6" s="350"/>
      <c r="I6" s="122"/>
    </row>
    <row r="7" spans="1:9" ht="24.75" customHeight="1" thickBot="1">
      <c r="A7" s="125"/>
      <c r="D7" s="120"/>
      <c r="E7" s="486" t="str">
        <f>region_name</f>
        <v>Белгородская область</v>
      </c>
      <c r="F7" s="487"/>
      <c r="G7" s="123"/>
      <c r="H7" s="351"/>
      <c r="I7" s="352"/>
    </row>
    <row r="8" spans="1:9" ht="12" customHeight="1" thickBot="1">
      <c r="A8" s="125"/>
      <c r="D8" s="126"/>
      <c r="E8" s="127"/>
      <c r="F8" s="128"/>
      <c r="G8" s="123"/>
      <c r="H8" s="128"/>
      <c r="I8" s="122"/>
    </row>
    <row r="9" spans="4:9" ht="30" customHeight="1" thickBot="1">
      <c r="D9" s="126"/>
      <c r="E9" s="161" t="s">
        <v>614</v>
      </c>
      <c r="F9" s="130">
        <v>2012</v>
      </c>
      <c r="G9" s="123"/>
      <c r="H9" s="128"/>
      <c r="I9" s="122"/>
    </row>
    <row r="10" spans="4:9" ht="12" customHeight="1" thickBot="1">
      <c r="D10" s="126"/>
      <c r="E10" s="131"/>
      <c r="F10" s="121"/>
      <c r="G10" s="123"/>
      <c r="H10" s="128"/>
      <c r="I10" s="122"/>
    </row>
    <row r="11" spans="1:9" ht="37.5" customHeight="1" thickBot="1">
      <c r="A11" s="111" t="s">
        <v>388</v>
      </c>
      <c r="B11" s="112" t="s">
        <v>239</v>
      </c>
      <c r="D11" s="126"/>
      <c r="E11" s="161" t="s">
        <v>389</v>
      </c>
      <c r="F11" s="134" t="s">
        <v>237</v>
      </c>
      <c r="G11" s="123"/>
      <c r="H11" s="128"/>
      <c r="I11" s="122"/>
    </row>
    <row r="12" spans="1:9" ht="23.25" customHeight="1" thickBot="1">
      <c r="A12" s="111">
        <v>66</v>
      </c>
      <c r="D12" s="126"/>
      <c r="E12" s="131"/>
      <c r="F12" s="132"/>
      <c r="G12" s="132"/>
      <c r="H12" s="133"/>
      <c r="I12" s="122"/>
    </row>
    <row r="13" spans="4:10" ht="32.25" customHeight="1" thickBot="1">
      <c r="D13" s="126"/>
      <c r="E13" s="162" t="s">
        <v>229</v>
      </c>
      <c r="F13" s="466" t="s">
        <v>698</v>
      </c>
      <c r="G13" s="467"/>
      <c r="H13" s="140"/>
      <c r="I13" s="122"/>
      <c r="J13" s="135"/>
    </row>
    <row r="14" spans="4:9" ht="15" customHeight="1" hidden="1">
      <c r="D14" s="126"/>
      <c r="E14" s="136"/>
      <c r="F14" s="137"/>
      <c r="G14" s="132"/>
      <c r="H14" s="133"/>
      <c r="I14" s="122"/>
    </row>
    <row r="15" spans="4:9" ht="24.75" customHeight="1" hidden="1" thickBot="1">
      <c r="D15" s="126"/>
      <c r="E15" s="162" t="s">
        <v>390</v>
      </c>
      <c r="F15" s="468"/>
      <c r="G15" s="462"/>
      <c r="H15" s="133" t="s">
        <v>391</v>
      </c>
      <c r="I15" s="122"/>
    </row>
    <row r="16" spans="4:9" ht="12" customHeight="1" thickBot="1">
      <c r="D16" s="126"/>
      <c r="E16" s="136"/>
      <c r="F16" s="137"/>
      <c r="G16" s="132"/>
      <c r="H16" s="133"/>
      <c r="I16" s="122"/>
    </row>
    <row r="17" spans="4:9" ht="19.5" customHeight="1">
      <c r="D17" s="126"/>
      <c r="E17" s="163" t="s">
        <v>230</v>
      </c>
      <c r="F17" s="138" t="s">
        <v>699</v>
      </c>
      <c r="G17" s="129"/>
      <c r="H17" s="133"/>
      <c r="I17" s="122"/>
    </row>
    <row r="18" spans="4:9" ht="19.5" customHeight="1" thickBot="1">
      <c r="D18" s="126"/>
      <c r="E18" s="164" t="s">
        <v>231</v>
      </c>
      <c r="F18" s="139" t="s">
        <v>634</v>
      </c>
      <c r="G18" s="140"/>
      <c r="H18" s="133"/>
      <c r="I18" s="122"/>
    </row>
    <row r="19" spans="4:9" ht="12" customHeight="1" thickBot="1">
      <c r="D19" s="126"/>
      <c r="E19" s="131"/>
      <c r="F19" s="121"/>
      <c r="G19" s="132"/>
      <c r="H19" s="133"/>
      <c r="I19" s="122"/>
    </row>
    <row r="20" spans="4:9" ht="30" customHeight="1" thickBot="1">
      <c r="D20" s="126"/>
      <c r="E20" s="161" t="s">
        <v>392</v>
      </c>
      <c r="F20" s="490" t="s">
        <v>25</v>
      </c>
      <c r="G20" s="491"/>
      <c r="H20" s="133"/>
      <c r="I20" s="122"/>
    </row>
    <row r="21" spans="4:9" ht="12" customHeight="1" thickBot="1">
      <c r="D21" s="126"/>
      <c r="E21" s="131"/>
      <c r="F21" s="121"/>
      <c r="G21" s="132"/>
      <c r="H21" s="133"/>
      <c r="I21" s="122"/>
    </row>
    <row r="22" spans="4:9" ht="30" customHeight="1" thickBot="1">
      <c r="D22" s="126"/>
      <c r="E22" s="161" t="s">
        <v>31</v>
      </c>
      <c r="F22" s="490" t="s">
        <v>901</v>
      </c>
      <c r="G22" s="491"/>
      <c r="H22" s="133"/>
      <c r="I22" s="122"/>
    </row>
    <row r="23" spans="4:9" ht="26.25" customHeight="1" thickBot="1">
      <c r="D23" s="126"/>
      <c r="E23" s="131"/>
      <c r="F23" s="121"/>
      <c r="G23" s="132"/>
      <c r="H23" s="133"/>
      <c r="I23" s="122"/>
    </row>
    <row r="24" spans="3:17" ht="11.25">
      <c r="C24" s="141"/>
      <c r="D24" s="126"/>
      <c r="E24" s="165" t="s">
        <v>584</v>
      </c>
      <c r="F24" s="142" t="s">
        <v>393</v>
      </c>
      <c r="G24" s="143" t="s">
        <v>670</v>
      </c>
      <c r="H24" s="123"/>
      <c r="I24" s="122"/>
      <c r="O24" s="144"/>
      <c r="P24" s="144"/>
      <c r="Q24" s="145"/>
    </row>
    <row r="25" spans="4:9" ht="24.75" customHeight="1">
      <c r="D25" s="126"/>
      <c r="E25" s="492" t="s">
        <v>585</v>
      </c>
      <c r="F25" s="166" t="s">
        <v>418</v>
      </c>
      <c r="G25" s="146" t="s">
        <v>672</v>
      </c>
      <c r="H25" s="121"/>
      <c r="I25" s="122"/>
    </row>
    <row r="26" spans="4:9" ht="24.75" customHeight="1" thickBot="1">
      <c r="D26" s="126"/>
      <c r="E26" s="493"/>
      <c r="F26" s="147" t="s">
        <v>238</v>
      </c>
      <c r="G26" s="148" t="s">
        <v>671</v>
      </c>
      <c r="H26" s="133"/>
      <c r="I26" s="122"/>
    </row>
    <row r="27" spans="4:9" ht="12" customHeight="1" thickBot="1">
      <c r="D27" s="126"/>
      <c r="E27" s="131"/>
      <c r="F27" s="121"/>
      <c r="G27" s="132"/>
      <c r="H27" s="133"/>
      <c r="I27" s="122"/>
    </row>
    <row r="28" spans="1:9" ht="27" customHeight="1" thickBot="1">
      <c r="A28" s="149" t="s">
        <v>394</v>
      </c>
      <c r="B28" s="112" t="s">
        <v>395</v>
      </c>
      <c r="D28" s="120"/>
      <c r="E28" s="494" t="s">
        <v>395</v>
      </c>
      <c r="F28" s="495"/>
      <c r="G28" s="150" t="s">
        <v>902</v>
      </c>
      <c r="H28" s="121"/>
      <c r="I28" s="122"/>
    </row>
    <row r="29" spans="1:9" ht="27" customHeight="1">
      <c r="A29" s="149" t="s">
        <v>396</v>
      </c>
      <c r="B29" s="112" t="s">
        <v>397</v>
      </c>
      <c r="D29" s="120"/>
      <c r="E29" s="496" t="s">
        <v>397</v>
      </c>
      <c r="F29" s="497"/>
      <c r="G29" s="150" t="s">
        <v>902</v>
      </c>
      <c r="H29" s="121"/>
      <c r="I29" s="122"/>
    </row>
    <row r="30" spans="1:9" ht="21" customHeight="1">
      <c r="A30" s="149" t="s">
        <v>398</v>
      </c>
      <c r="B30" s="112" t="s">
        <v>399</v>
      </c>
      <c r="D30" s="120"/>
      <c r="E30" s="492" t="s">
        <v>400</v>
      </c>
      <c r="F30" s="152" t="s">
        <v>401</v>
      </c>
      <c r="G30" s="151" t="s">
        <v>903</v>
      </c>
      <c r="H30" s="121"/>
      <c r="I30" s="122"/>
    </row>
    <row r="31" spans="1:9" ht="21" customHeight="1">
      <c r="A31" s="149" t="s">
        <v>402</v>
      </c>
      <c r="B31" s="112" t="s">
        <v>403</v>
      </c>
      <c r="D31" s="120"/>
      <c r="E31" s="492"/>
      <c r="F31" s="152" t="s">
        <v>367</v>
      </c>
      <c r="G31" s="151" t="s">
        <v>904</v>
      </c>
      <c r="H31" s="121"/>
      <c r="I31" s="122"/>
    </row>
    <row r="32" spans="1:9" ht="21" customHeight="1">
      <c r="A32" s="149" t="s">
        <v>404</v>
      </c>
      <c r="B32" s="112" t="s">
        <v>405</v>
      </c>
      <c r="D32" s="120"/>
      <c r="E32" s="492" t="s">
        <v>240</v>
      </c>
      <c r="F32" s="152" t="s">
        <v>401</v>
      </c>
      <c r="G32" s="151" t="s">
        <v>905</v>
      </c>
      <c r="H32" s="121"/>
      <c r="I32" s="122"/>
    </row>
    <row r="33" spans="1:9" ht="21" customHeight="1">
      <c r="A33" s="149" t="s">
        <v>406</v>
      </c>
      <c r="B33" s="112" t="s">
        <v>407</v>
      </c>
      <c r="D33" s="120"/>
      <c r="E33" s="492"/>
      <c r="F33" s="152" t="s">
        <v>367</v>
      </c>
      <c r="G33" s="151" t="s">
        <v>906</v>
      </c>
      <c r="H33" s="121"/>
      <c r="I33" s="122"/>
    </row>
    <row r="34" spans="1:9" ht="21" customHeight="1">
      <c r="A34" s="149" t="s">
        <v>408</v>
      </c>
      <c r="B34" s="153" t="s">
        <v>409</v>
      </c>
      <c r="D34" s="51"/>
      <c r="E34" s="488" t="s">
        <v>365</v>
      </c>
      <c r="F34" s="86" t="s">
        <v>401</v>
      </c>
      <c r="G34" s="84" t="s">
        <v>907</v>
      </c>
      <c r="H34" s="52"/>
      <c r="I34" s="122"/>
    </row>
    <row r="35" spans="1:9" ht="21" customHeight="1">
      <c r="A35" s="149" t="s">
        <v>410</v>
      </c>
      <c r="B35" s="153" t="s">
        <v>411</v>
      </c>
      <c r="D35" s="51"/>
      <c r="E35" s="488"/>
      <c r="F35" s="86" t="s">
        <v>366</v>
      </c>
      <c r="G35" s="84" t="s">
        <v>908</v>
      </c>
      <c r="H35" s="52"/>
      <c r="I35" s="122"/>
    </row>
    <row r="36" spans="1:9" ht="21" customHeight="1">
      <c r="A36" s="149" t="s">
        <v>412</v>
      </c>
      <c r="B36" s="153" t="s">
        <v>413</v>
      </c>
      <c r="D36" s="51"/>
      <c r="E36" s="488"/>
      <c r="F36" s="86" t="s">
        <v>367</v>
      </c>
      <c r="G36" s="84" t="s">
        <v>909</v>
      </c>
      <c r="H36" s="52"/>
      <c r="I36" s="122"/>
    </row>
    <row r="37" spans="1:9" ht="21" customHeight="1" thickBot="1">
      <c r="A37" s="149" t="s">
        <v>414</v>
      </c>
      <c r="B37" s="153" t="s">
        <v>415</v>
      </c>
      <c r="D37" s="51"/>
      <c r="E37" s="489"/>
      <c r="F37" s="154" t="s">
        <v>268</v>
      </c>
      <c r="G37" s="85" t="s">
        <v>910</v>
      </c>
      <c r="H37" s="52"/>
      <c r="I37" s="122"/>
    </row>
    <row r="38" spans="4:9" ht="11.25">
      <c r="D38" s="155"/>
      <c r="E38" s="156"/>
      <c r="F38" s="156"/>
      <c r="G38" s="157"/>
      <c r="H38" s="156"/>
      <c r="I38" s="158"/>
    </row>
    <row r="44" ht="11.25">
      <c r="G44" s="159"/>
    </row>
    <row r="51" spans="1:26" ht="11.25">
      <c r="A51" s="119"/>
      <c r="B51" s="119"/>
      <c r="C51" s="119"/>
      <c r="G51" s="119"/>
      <c r="Z51" s="135"/>
    </row>
    <row r="52" spans="1:26" ht="11.25">
      <c r="A52" s="119"/>
      <c r="B52" s="119"/>
      <c r="C52" s="119"/>
      <c r="G52" s="119"/>
      <c r="Z52" s="135"/>
    </row>
    <row r="53" spans="1:26" ht="11.25">
      <c r="A53" s="119"/>
      <c r="B53" s="119"/>
      <c r="C53" s="119"/>
      <c r="G53" s="119"/>
      <c r="Z53" s="135"/>
    </row>
    <row r="54" spans="1:26" ht="11.25">
      <c r="A54" s="119"/>
      <c r="B54" s="119"/>
      <c r="C54" s="119"/>
      <c r="G54" s="119"/>
      <c r="Z54" s="135"/>
    </row>
    <row r="55" spans="1:26" ht="11.25">
      <c r="A55" s="119"/>
      <c r="B55" s="119"/>
      <c r="C55" s="119"/>
      <c r="G55" s="119"/>
      <c r="Z55" s="135"/>
    </row>
    <row r="56" spans="1:26" ht="11.25">
      <c r="A56" s="119"/>
      <c r="B56" s="119"/>
      <c r="C56" s="119"/>
      <c r="G56" s="119"/>
      <c r="Z56" s="135"/>
    </row>
    <row r="57" spans="1:26" ht="11.25">
      <c r="A57" s="119"/>
      <c r="B57" s="119"/>
      <c r="C57" s="119"/>
      <c r="G57" s="119"/>
      <c r="Z57" s="135"/>
    </row>
    <row r="58" spans="1:26" ht="11.25">
      <c r="A58" s="119"/>
      <c r="B58" s="119"/>
      <c r="C58" s="119"/>
      <c r="G58" s="119"/>
      <c r="Z58" s="135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9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272</v>
      </c>
      <c r="AW1" s="6" t="s">
        <v>273</v>
      </c>
      <c r="AX1" s="6" t="s">
        <v>139</v>
      </c>
      <c r="AY1" s="6" t="s">
        <v>140</v>
      </c>
      <c r="AZ1" s="6" t="s">
        <v>141</v>
      </c>
      <c r="BA1" s="7" t="s">
        <v>142</v>
      </c>
      <c r="BB1" s="6" t="s">
        <v>143</v>
      </c>
      <c r="BC1" s="6" t="s">
        <v>144</v>
      </c>
      <c r="BD1" s="6" t="s">
        <v>145</v>
      </c>
      <c r="BE1" s="6" t="s">
        <v>146</v>
      </c>
    </row>
    <row r="2" spans="48:57" ht="12.75" customHeight="1">
      <c r="AV2" s="7" t="s">
        <v>147</v>
      </c>
      <c r="AW2" s="9" t="s">
        <v>139</v>
      </c>
      <c r="AX2" s="7" t="s">
        <v>324</v>
      </c>
      <c r="AY2" s="7" t="s">
        <v>324</v>
      </c>
      <c r="AZ2" s="7" t="s">
        <v>324</v>
      </c>
      <c r="BA2" s="7" t="s">
        <v>324</v>
      </c>
      <c r="BB2" s="7" t="s">
        <v>324</v>
      </c>
      <c r="BC2" s="7" t="s">
        <v>324</v>
      </c>
      <c r="BD2" s="7" t="s">
        <v>324</v>
      </c>
      <c r="BE2" s="7" t="s">
        <v>324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148</v>
      </c>
      <c r="AW3" s="9" t="s">
        <v>141</v>
      </c>
      <c r="AX3" s="7" t="s">
        <v>149</v>
      </c>
      <c r="AY3" s="7" t="s">
        <v>150</v>
      </c>
      <c r="AZ3" s="7" t="s">
        <v>151</v>
      </c>
      <c r="BA3" s="7" t="s">
        <v>152</v>
      </c>
      <c r="BB3" s="7" t="s">
        <v>153</v>
      </c>
      <c r="BC3" s="7" t="s">
        <v>154</v>
      </c>
      <c r="BD3" s="7" t="s">
        <v>155</v>
      </c>
      <c r="BE3" s="7" t="s">
        <v>156</v>
      </c>
    </row>
    <row r="4" spans="3:57" ht="11.25">
      <c r="C4" s="13"/>
      <c r="D4" s="619" t="s">
        <v>157</v>
      </c>
      <c r="E4" s="620"/>
      <c r="F4" s="620"/>
      <c r="G4" s="620"/>
      <c r="H4" s="620"/>
      <c r="I4" s="620"/>
      <c r="J4" s="620"/>
      <c r="K4" s="621"/>
      <c r="L4" s="14"/>
      <c r="AV4" s="7" t="s">
        <v>158</v>
      </c>
      <c r="AW4" s="9" t="s">
        <v>142</v>
      </c>
      <c r="AX4" s="7" t="s">
        <v>159</v>
      </c>
      <c r="AY4" s="7" t="s">
        <v>160</v>
      </c>
      <c r="AZ4" s="7" t="s">
        <v>161</v>
      </c>
      <c r="BA4" s="7" t="s">
        <v>162</v>
      </c>
      <c r="BB4" s="7" t="s">
        <v>163</v>
      </c>
      <c r="BC4" s="7" t="s">
        <v>164</v>
      </c>
      <c r="BD4" s="7" t="s">
        <v>165</v>
      </c>
      <c r="BE4" s="7" t="s">
        <v>166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167</v>
      </c>
      <c r="AW5" s="9" t="s">
        <v>143</v>
      </c>
      <c r="AX5" s="7" t="s">
        <v>168</v>
      </c>
      <c r="AY5" s="7" t="s">
        <v>169</v>
      </c>
      <c r="AZ5" s="7" t="s">
        <v>170</v>
      </c>
      <c r="BB5" s="7" t="s">
        <v>171</v>
      </c>
      <c r="BC5" s="7" t="s">
        <v>172</v>
      </c>
      <c r="BE5" s="7" t="s">
        <v>173</v>
      </c>
    </row>
    <row r="6" spans="3:54" ht="11.25">
      <c r="C6" s="13"/>
      <c r="D6" s="614" t="s">
        <v>174</v>
      </c>
      <c r="E6" s="615"/>
      <c r="F6" s="615"/>
      <c r="G6" s="615"/>
      <c r="H6" s="615"/>
      <c r="I6" s="615"/>
      <c r="J6" s="615"/>
      <c r="K6" s="616"/>
      <c r="L6" s="14"/>
      <c r="AV6" s="7" t="s">
        <v>175</v>
      </c>
      <c r="AW6" s="9" t="s">
        <v>144</v>
      </c>
      <c r="AX6" s="7" t="s">
        <v>176</v>
      </c>
      <c r="AY6" s="7" t="s">
        <v>177</v>
      </c>
      <c r="BB6" s="7" t="s">
        <v>178</v>
      </c>
    </row>
    <row r="7" spans="3:51" ht="11.25">
      <c r="C7" s="13"/>
      <c r="D7" s="16" t="s">
        <v>179</v>
      </c>
      <c r="E7" s="17" t="s">
        <v>224</v>
      </c>
      <c r="F7" s="585"/>
      <c r="G7" s="585"/>
      <c r="H7" s="585"/>
      <c r="I7" s="585"/>
      <c r="J7" s="585"/>
      <c r="K7" s="586"/>
      <c r="L7" s="14"/>
      <c r="AV7" s="7" t="s">
        <v>180</v>
      </c>
      <c r="AW7" s="9" t="s">
        <v>145</v>
      </c>
      <c r="AX7" s="7" t="s">
        <v>181</v>
      </c>
      <c r="AY7" s="7" t="s">
        <v>182</v>
      </c>
    </row>
    <row r="8" spans="3:51" ht="29.25" customHeight="1">
      <c r="C8" s="13"/>
      <c r="D8" s="16" t="s">
        <v>183</v>
      </c>
      <c r="E8" s="18" t="s">
        <v>184</v>
      </c>
      <c r="F8" s="585"/>
      <c r="G8" s="585"/>
      <c r="H8" s="585"/>
      <c r="I8" s="585"/>
      <c r="J8" s="585"/>
      <c r="K8" s="586"/>
      <c r="L8" s="14"/>
      <c r="AV8" s="7" t="s">
        <v>185</v>
      </c>
      <c r="AW8" s="9" t="s">
        <v>140</v>
      </c>
      <c r="AX8" s="7" t="s">
        <v>186</v>
      </c>
      <c r="AY8" s="7" t="s">
        <v>187</v>
      </c>
    </row>
    <row r="9" spans="3:51" ht="29.25" customHeight="1">
      <c r="C9" s="13"/>
      <c r="D9" s="16" t="s">
        <v>188</v>
      </c>
      <c r="E9" s="18" t="s">
        <v>189</v>
      </c>
      <c r="F9" s="585"/>
      <c r="G9" s="585"/>
      <c r="H9" s="585"/>
      <c r="I9" s="585"/>
      <c r="J9" s="585"/>
      <c r="K9" s="586"/>
      <c r="L9" s="14"/>
      <c r="AV9" s="7" t="s">
        <v>190</v>
      </c>
      <c r="AW9" s="9" t="s">
        <v>146</v>
      </c>
      <c r="AX9" s="7" t="s">
        <v>191</v>
      </c>
      <c r="AY9" s="7" t="s">
        <v>192</v>
      </c>
    </row>
    <row r="10" spans="3:51" ht="11.25">
      <c r="C10" s="13"/>
      <c r="D10" s="16" t="s">
        <v>193</v>
      </c>
      <c r="E10" s="17" t="s">
        <v>194</v>
      </c>
      <c r="F10" s="617"/>
      <c r="G10" s="617"/>
      <c r="H10" s="617"/>
      <c r="I10" s="617"/>
      <c r="J10" s="617"/>
      <c r="K10" s="618"/>
      <c r="L10" s="14"/>
      <c r="AX10" s="7" t="s">
        <v>195</v>
      </c>
      <c r="AY10" s="7" t="s">
        <v>196</v>
      </c>
    </row>
    <row r="11" spans="3:51" ht="11.25">
      <c r="C11" s="13"/>
      <c r="D11" s="16" t="s">
        <v>197</v>
      </c>
      <c r="E11" s="17" t="s">
        <v>198</v>
      </c>
      <c r="F11" s="617"/>
      <c r="G11" s="617"/>
      <c r="H11" s="617"/>
      <c r="I11" s="617"/>
      <c r="J11" s="617"/>
      <c r="K11" s="618"/>
      <c r="L11" s="14"/>
      <c r="N11" s="19"/>
      <c r="AX11" s="7" t="s">
        <v>199</v>
      </c>
      <c r="AY11" s="7" t="s">
        <v>200</v>
      </c>
    </row>
    <row r="12" spans="3:51" ht="22.5">
      <c r="C12" s="13"/>
      <c r="D12" s="16" t="s">
        <v>201</v>
      </c>
      <c r="E12" s="18" t="s">
        <v>202</v>
      </c>
      <c r="F12" s="617"/>
      <c r="G12" s="617"/>
      <c r="H12" s="617"/>
      <c r="I12" s="617"/>
      <c r="J12" s="617"/>
      <c r="K12" s="618"/>
      <c r="L12" s="14"/>
      <c r="N12" s="19"/>
      <c r="AX12" s="7" t="s">
        <v>203</v>
      </c>
      <c r="AY12" s="7" t="s">
        <v>313</v>
      </c>
    </row>
    <row r="13" spans="3:51" ht="11.25">
      <c r="C13" s="13"/>
      <c r="D13" s="16" t="s">
        <v>314</v>
      </c>
      <c r="E13" s="17" t="s">
        <v>315</v>
      </c>
      <c r="F13" s="617"/>
      <c r="G13" s="617"/>
      <c r="H13" s="617"/>
      <c r="I13" s="617"/>
      <c r="J13" s="617"/>
      <c r="K13" s="618"/>
      <c r="L13" s="14"/>
      <c r="N13" s="19"/>
      <c r="AY13" s="7" t="s">
        <v>274</v>
      </c>
    </row>
    <row r="14" spans="3:51" ht="29.25" customHeight="1">
      <c r="C14" s="13"/>
      <c r="D14" s="16" t="s">
        <v>275</v>
      </c>
      <c r="E14" s="17" t="s">
        <v>276</v>
      </c>
      <c r="F14" s="617"/>
      <c r="G14" s="617"/>
      <c r="H14" s="617"/>
      <c r="I14" s="617"/>
      <c r="J14" s="617"/>
      <c r="K14" s="618"/>
      <c r="L14" s="14"/>
      <c r="N14" s="19"/>
      <c r="AY14" s="7" t="s">
        <v>277</v>
      </c>
    </row>
    <row r="15" spans="3:51" ht="21.75" customHeight="1">
      <c r="C15" s="13"/>
      <c r="D15" s="16" t="s">
        <v>278</v>
      </c>
      <c r="E15" s="17" t="s">
        <v>279</v>
      </c>
      <c r="F15" s="43"/>
      <c r="G15" s="613" t="s">
        <v>280</v>
      </c>
      <c r="H15" s="613"/>
      <c r="I15" s="613"/>
      <c r="J15" s="613"/>
      <c r="K15" s="3"/>
      <c r="L15" s="14"/>
      <c r="N15" s="19"/>
      <c r="AY15" s="7" t="s">
        <v>281</v>
      </c>
    </row>
    <row r="16" spans="3:51" ht="12" thickBot="1">
      <c r="C16" s="13"/>
      <c r="D16" s="21" t="s">
        <v>282</v>
      </c>
      <c r="E16" s="22" t="s">
        <v>283</v>
      </c>
      <c r="F16" s="583"/>
      <c r="G16" s="583"/>
      <c r="H16" s="583"/>
      <c r="I16" s="583"/>
      <c r="J16" s="583"/>
      <c r="K16" s="584"/>
      <c r="L16" s="14"/>
      <c r="N16" s="19"/>
      <c r="AY16" s="7" t="s">
        <v>285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286</v>
      </c>
    </row>
    <row r="18" spans="3:14" ht="11.25">
      <c r="C18" s="13"/>
      <c r="D18" s="614" t="s">
        <v>287</v>
      </c>
      <c r="E18" s="615"/>
      <c r="F18" s="615"/>
      <c r="G18" s="615"/>
      <c r="H18" s="615"/>
      <c r="I18" s="615"/>
      <c r="J18" s="615"/>
      <c r="K18" s="616"/>
      <c r="L18" s="14"/>
      <c r="N18" s="19"/>
    </row>
    <row r="19" spans="3:14" ht="11.25">
      <c r="C19" s="13"/>
      <c r="D19" s="16" t="s">
        <v>221</v>
      </c>
      <c r="E19" s="17" t="s">
        <v>288</v>
      </c>
      <c r="F19" s="617"/>
      <c r="G19" s="617"/>
      <c r="H19" s="617"/>
      <c r="I19" s="617"/>
      <c r="J19" s="617"/>
      <c r="K19" s="618"/>
      <c r="L19" s="14"/>
      <c r="N19" s="19"/>
    </row>
    <row r="20" spans="3:14" ht="22.5">
      <c r="C20" s="13"/>
      <c r="D20" s="16" t="s">
        <v>222</v>
      </c>
      <c r="E20" s="23" t="s">
        <v>289</v>
      </c>
      <c r="F20" s="585"/>
      <c r="G20" s="585"/>
      <c r="H20" s="585"/>
      <c r="I20" s="585"/>
      <c r="J20" s="585"/>
      <c r="K20" s="586"/>
      <c r="L20" s="14"/>
      <c r="N20" s="19"/>
    </row>
    <row r="21" spans="3:14" ht="11.25">
      <c r="C21" s="13"/>
      <c r="D21" s="16" t="s">
        <v>223</v>
      </c>
      <c r="E21" s="23" t="s">
        <v>290</v>
      </c>
      <c r="F21" s="585"/>
      <c r="G21" s="585"/>
      <c r="H21" s="585"/>
      <c r="I21" s="585"/>
      <c r="J21" s="585"/>
      <c r="K21" s="586"/>
      <c r="L21" s="14"/>
      <c r="N21" s="19"/>
    </row>
    <row r="22" spans="3:14" ht="22.5">
      <c r="C22" s="13"/>
      <c r="D22" s="16" t="s">
        <v>291</v>
      </c>
      <c r="E22" s="23" t="s">
        <v>292</v>
      </c>
      <c r="F22" s="585"/>
      <c r="G22" s="585"/>
      <c r="H22" s="585"/>
      <c r="I22" s="585"/>
      <c r="J22" s="585"/>
      <c r="K22" s="586"/>
      <c r="L22" s="14"/>
      <c r="N22" s="19"/>
    </row>
    <row r="23" spans="3:14" ht="22.5">
      <c r="C23" s="13"/>
      <c r="D23" s="16" t="s">
        <v>293</v>
      </c>
      <c r="E23" s="23" t="s">
        <v>294</v>
      </c>
      <c r="F23" s="585"/>
      <c r="G23" s="585"/>
      <c r="H23" s="585"/>
      <c r="I23" s="585"/>
      <c r="J23" s="585"/>
      <c r="K23" s="586"/>
      <c r="L23" s="14"/>
      <c r="N23" s="19"/>
    </row>
    <row r="24" spans="3:14" ht="23.25" thickBot="1">
      <c r="C24" s="13"/>
      <c r="D24" s="21" t="s">
        <v>295</v>
      </c>
      <c r="E24" s="24" t="s">
        <v>296</v>
      </c>
      <c r="F24" s="583"/>
      <c r="G24" s="583"/>
      <c r="H24" s="583"/>
      <c r="I24" s="583"/>
      <c r="J24" s="583"/>
      <c r="K24" s="58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77" t="s">
        <v>297</v>
      </c>
      <c r="E26" s="578"/>
      <c r="F26" s="578"/>
      <c r="G26" s="578"/>
      <c r="H26" s="578"/>
      <c r="I26" s="578"/>
      <c r="J26" s="578"/>
      <c r="K26" s="579"/>
      <c r="L26" s="14"/>
      <c r="N26" s="19"/>
    </row>
    <row r="27" spans="3:14" ht="11.25">
      <c r="C27" s="13" t="s">
        <v>298</v>
      </c>
      <c r="D27" s="16" t="s">
        <v>270</v>
      </c>
      <c r="E27" s="23" t="s">
        <v>299</v>
      </c>
      <c r="F27" s="585"/>
      <c r="G27" s="585"/>
      <c r="H27" s="585"/>
      <c r="I27" s="585"/>
      <c r="J27" s="585"/>
      <c r="K27" s="586"/>
      <c r="L27" s="14"/>
      <c r="N27" s="19"/>
    </row>
    <row r="28" spans="3:14" ht="12" thickBot="1">
      <c r="C28" s="13" t="s">
        <v>300</v>
      </c>
      <c r="D28" s="574" t="s">
        <v>301</v>
      </c>
      <c r="E28" s="575"/>
      <c r="F28" s="575"/>
      <c r="G28" s="575"/>
      <c r="H28" s="575"/>
      <c r="I28" s="575"/>
      <c r="J28" s="575"/>
      <c r="K28" s="57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77" t="s">
        <v>302</v>
      </c>
      <c r="E30" s="578"/>
      <c r="F30" s="578"/>
      <c r="G30" s="578"/>
      <c r="H30" s="578"/>
      <c r="I30" s="578"/>
      <c r="J30" s="578"/>
      <c r="K30" s="579"/>
      <c r="L30" s="14"/>
      <c r="N30" s="19"/>
    </row>
    <row r="31" spans="3:14" ht="12" thickBot="1">
      <c r="C31" s="13"/>
      <c r="D31" s="26" t="s">
        <v>271</v>
      </c>
      <c r="E31" s="27" t="s">
        <v>303</v>
      </c>
      <c r="F31" s="609"/>
      <c r="G31" s="609"/>
      <c r="H31" s="609"/>
      <c r="I31" s="609"/>
      <c r="J31" s="609"/>
      <c r="K31" s="610"/>
      <c r="L31" s="14"/>
      <c r="N31" s="19"/>
    </row>
    <row r="32" spans="3:14" ht="22.5">
      <c r="C32" s="13"/>
      <c r="D32" s="28"/>
      <c r="E32" s="29" t="s">
        <v>304</v>
      </c>
      <c r="F32" s="29" t="s">
        <v>305</v>
      </c>
      <c r="G32" s="30" t="s">
        <v>306</v>
      </c>
      <c r="H32" s="611" t="s">
        <v>205</v>
      </c>
      <c r="I32" s="611"/>
      <c r="J32" s="611"/>
      <c r="K32" s="612"/>
      <c r="L32" s="14"/>
      <c r="N32" s="19"/>
    </row>
    <row r="33" spans="3:14" ht="11.25">
      <c r="C33" s="13" t="s">
        <v>298</v>
      </c>
      <c r="D33" s="16" t="s">
        <v>206</v>
      </c>
      <c r="E33" s="23" t="s">
        <v>207</v>
      </c>
      <c r="F33" s="44"/>
      <c r="G33" s="44"/>
      <c r="H33" s="585"/>
      <c r="I33" s="585"/>
      <c r="J33" s="585"/>
      <c r="K33" s="586"/>
      <c r="L33" s="14"/>
      <c r="N33" s="19"/>
    </row>
    <row r="34" spans="3:14" ht="12" thickBot="1">
      <c r="C34" s="13" t="s">
        <v>300</v>
      </c>
      <c r="D34" s="574" t="s">
        <v>208</v>
      </c>
      <c r="E34" s="575"/>
      <c r="F34" s="575"/>
      <c r="G34" s="575"/>
      <c r="H34" s="575"/>
      <c r="I34" s="575"/>
      <c r="J34" s="575"/>
      <c r="K34" s="57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77" t="s">
        <v>209</v>
      </c>
      <c r="E36" s="578"/>
      <c r="F36" s="578"/>
      <c r="G36" s="578"/>
      <c r="H36" s="578"/>
      <c r="I36" s="578"/>
      <c r="J36" s="578"/>
      <c r="K36" s="579"/>
      <c r="L36" s="14"/>
      <c r="N36" s="19"/>
    </row>
    <row r="37" spans="3:14" ht="24.75" customHeight="1">
      <c r="C37" s="13"/>
      <c r="D37" s="31"/>
      <c r="E37" s="20" t="s">
        <v>210</v>
      </c>
      <c r="F37" s="20" t="s">
        <v>211</v>
      </c>
      <c r="G37" s="20" t="s">
        <v>212</v>
      </c>
      <c r="H37" s="20" t="s">
        <v>213</v>
      </c>
      <c r="I37" s="600" t="s">
        <v>214</v>
      </c>
      <c r="J37" s="601"/>
      <c r="K37" s="602"/>
      <c r="L37" s="14"/>
      <c r="N37" s="19"/>
    </row>
    <row r="38" spans="3:12" ht="11.25">
      <c r="C38" s="13" t="s">
        <v>298</v>
      </c>
      <c r="D38" s="16" t="s">
        <v>215</v>
      </c>
      <c r="E38" s="44"/>
      <c r="F38" s="44"/>
      <c r="G38" s="44"/>
      <c r="H38" s="44"/>
      <c r="I38" s="603"/>
      <c r="J38" s="604"/>
      <c r="K38" s="605"/>
      <c r="L38" s="14"/>
    </row>
    <row r="39" spans="3:12" ht="11.25">
      <c r="C39" s="1" t="s">
        <v>342</v>
      </c>
      <c r="D39" s="16" t="s">
        <v>343</v>
      </c>
      <c r="E39" s="44"/>
      <c r="F39" s="44"/>
      <c r="G39" s="44"/>
      <c r="H39" s="44"/>
      <c r="I39" s="603"/>
      <c r="J39" s="604"/>
      <c r="K39" s="605"/>
      <c r="L39" s="14"/>
    </row>
    <row r="40" spans="3:12" ht="11.25">
      <c r="C40" s="1" t="s">
        <v>342</v>
      </c>
      <c r="D40" s="16" t="s">
        <v>345</v>
      </c>
      <c r="E40" s="44"/>
      <c r="F40" s="44"/>
      <c r="G40" s="44"/>
      <c r="H40" s="44"/>
      <c r="I40" s="603"/>
      <c r="J40" s="604"/>
      <c r="K40" s="605"/>
      <c r="L40" s="14"/>
    </row>
    <row r="41" spans="3:12" ht="11.25">
      <c r="C41" s="1" t="s">
        <v>342</v>
      </c>
      <c r="D41" s="16" t="s">
        <v>346</v>
      </c>
      <c r="E41" s="44"/>
      <c r="F41" s="44"/>
      <c r="G41" s="44"/>
      <c r="H41" s="44"/>
      <c r="I41" s="603"/>
      <c r="J41" s="604"/>
      <c r="K41" s="605"/>
      <c r="L41" s="14"/>
    </row>
    <row r="42" spans="3:12" ht="11.25">
      <c r="C42" s="1" t="s">
        <v>342</v>
      </c>
      <c r="D42" s="16" t="s">
        <v>348</v>
      </c>
      <c r="E42" s="44"/>
      <c r="F42" s="44"/>
      <c r="G42" s="44"/>
      <c r="H42" s="44"/>
      <c r="I42" s="603"/>
      <c r="J42" s="604"/>
      <c r="K42" s="605"/>
      <c r="L42" s="14"/>
    </row>
    <row r="43" spans="3:12" ht="11.25">
      <c r="C43" s="1" t="s">
        <v>342</v>
      </c>
      <c r="D43" s="16" t="s">
        <v>349</v>
      </c>
      <c r="E43" s="44"/>
      <c r="F43" s="44"/>
      <c r="G43" s="44"/>
      <c r="H43" s="44"/>
      <c r="I43" s="603"/>
      <c r="J43" s="604"/>
      <c r="K43" s="605"/>
      <c r="L43" s="14"/>
    </row>
    <row r="44" spans="3:12" ht="11.25">
      <c r="C44" s="1" t="s">
        <v>342</v>
      </c>
      <c r="D44" s="16" t="s">
        <v>350</v>
      </c>
      <c r="E44" s="44"/>
      <c r="F44" s="44"/>
      <c r="G44" s="44"/>
      <c r="H44" s="44"/>
      <c r="I44" s="603"/>
      <c r="J44" s="604"/>
      <c r="K44" s="605"/>
      <c r="L44" s="14"/>
    </row>
    <row r="45" spans="3:12" ht="11.25">
      <c r="C45" s="1" t="s">
        <v>342</v>
      </c>
      <c r="D45" s="16" t="s">
        <v>351</v>
      </c>
      <c r="E45" s="44"/>
      <c r="F45" s="44"/>
      <c r="G45" s="44"/>
      <c r="H45" s="44"/>
      <c r="I45" s="603"/>
      <c r="J45" s="604"/>
      <c r="K45" s="605"/>
      <c r="L45" s="14"/>
    </row>
    <row r="46" spans="3:12" ht="11.25">
      <c r="C46" s="1" t="s">
        <v>342</v>
      </c>
      <c r="D46" s="16" t="s">
        <v>352</v>
      </c>
      <c r="E46" s="44"/>
      <c r="F46" s="44"/>
      <c r="G46" s="44"/>
      <c r="H46" s="44"/>
      <c r="I46" s="603"/>
      <c r="J46" s="604"/>
      <c r="K46" s="605"/>
      <c r="L46" s="14"/>
    </row>
    <row r="47" spans="3:12" ht="11.25">
      <c r="C47" s="1" t="s">
        <v>342</v>
      </c>
      <c r="D47" s="16" t="s">
        <v>353</v>
      </c>
      <c r="E47" s="44"/>
      <c r="F47" s="44"/>
      <c r="G47" s="44"/>
      <c r="H47" s="44"/>
      <c r="I47" s="603"/>
      <c r="J47" s="604"/>
      <c r="K47" s="605"/>
      <c r="L47" s="14"/>
    </row>
    <row r="48" spans="3:12" ht="11.25">
      <c r="C48" s="1" t="s">
        <v>342</v>
      </c>
      <c r="D48" s="16" t="s">
        <v>354</v>
      </c>
      <c r="E48" s="44"/>
      <c r="F48" s="44"/>
      <c r="G48" s="44"/>
      <c r="H48" s="44"/>
      <c r="I48" s="603"/>
      <c r="J48" s="604"/>
      <c r="K48" s="605"/>
      <c r="L48" s="14"/>
    </row>
    <row r="49" spans="3:12" ht="11.25">
      <c r="C49" s="1" t="s">
        <v>342</v>
      </c>
      <c r="D49" s="16" t="s">
        <v>355</v>
      </c>
      <c r="E49" s="44"/>
      <c r="F49" s="44"/>
      <c r="G49" s="44"/>
      <c r="H49" s="44"/>
      <c r="I49" s="603"/>
      <c r="J49" s="604"/>
      <c r="K49" s="605"/>
      <c r="L49" s="14"/>
    </row>
    <row r="50" spans="3:12" ht="11.25">
      <c r="C50" s="1" t="s">
        <v>342</v>
      </c>
      <c r="D50" s="16" t="s">
        <v>356</v>
      </c>
      <c r="E50" s="44"/>
      <c r="F50" s="44"/>
      <c r="G50" s="44"/>
      <c r="H50" s="44"/>
      <c r="I50" s="603"/>
      <c r="J50" s="604"/>
      <c r="K50" s="605"/>
      <c r="L50" s="14"/>
    </row>
    <row r="51" spans="3:12" ht="11.25">
      <c r="C51" s="1" t="s">
        <v>342</v>
      </c>
      <c r="D51" s="16" t="s">
        <v>357</v>
      </c>
      <c r="E51" s="44"/>
      <c r="F51" s="44"/>
      <c r="G51" s="44"/>
      <c r="H51" s="44"/>
      <c r="I51" s="603"/>
      <c r="J51" s="604"/>
      <c r="K51" s="605"/>
      <c r="L51" s="14"/>
    </row>
    <row r="52" spans="3:12" ht="11.25">
      <c r="C52" s="1" t="s">
        <v>342</v>
      </c>
      <c r="D52" s="16" t="s">
        <v>358</v>
      </c>
      <c r="E52" s="44"/>
      <c r="F52" s="44"/>
      <c r="G52" s="44"/>
      <c r="H52" s="44"/>
      <c r="I52" s="603"/>
      <c r="J52" s="604"/>
      <c r="K52" s="605"/>
      <c r="L52" s="14"/>
    </row>
    <row r="53" spans="3:12" ht="11.25">
      <c r="C53" s="1" t="s">
        <v>342</v>
      </c>
      <c r="D53" s="16" t="s">
        <v>363</v>
      </c>
      <c r="E53" s="44"/>
      <c r="F53" s="44"/>
      <c r="G53" s="44"/>
      <c r="H53" s="44"/>
      <c r="I53" s="603"/>
      <c r="J53" s="604"/>
      <c r="K53" s="605"/>
      <c r="L53" s="14"/>
    </row>
    <row r="54" spans="3:12" ht="11.25">
      <c r="C54" s="1" t="s">
        <v>342</v>
      </c>
      <c r="D54" s="16" t="s">
        <v>364</v>
      </c>
      <c r="E54" s="44"/>
      <c r="F54" s="44"/>
      <c r="G54" s="44"/>
      <c r="H54" s="44"/>
      <c r="I54" s="603"/>
      <c r="J54" s="604"/>
      <c r="K54" s="605"/>
      <c r="L54" s="14"/>
    </row>
    <row r="55" spans="3:14" ht="12" thickBot="1">
      <c r="C55" s="13" t="s">
        <v>300</v>
      </c>
      <c r="D55" s="574" t="s">
        <v>216</v>
      </c>
      <c r="E55" s="575"/>
      <c r="F55" s="575"/>
      <c r="G55" s="575"/>
      <c r="H55" s="575"/>
      <c r="I55" s="575"/>
      <c r="J55" s="575"/>
      <c r="K55" s="57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92" t="s">
        <v>217</v>
      </c>
      <c r="E57" s="593"/>
      <c r="F57" s="593"/>
      <c r="G57" s="593"/>
      <c r="H57" s="593"/>
      <c r="I57" s="593"/>
      <c r="J57" s="593"/>
      <c r="K57" s="594"/>
      <c r="L57" s="14"/>
      <c r="N57" s="19"/>
    </row>
    <row r="58" spans="3:14" ht="22.5">
      <c r="C58" s="13"/>
      <c r="D58" s="16" t="s">
        <v>218</v>
      </c>
      <c r="E58" s="23" t="s">
        <v>219</v>
      </c>
      <c r="F58" s="597"/>
      <c r="G58" s="598"/>
      <c r="H58" s="598"/>
      <c r="I58" s="598"/>
      <c r="J58" s="598"/>
      <c r="K58" s="599"/>
      <c r="L58" s="14"/>
      <c r="N58" s="19"/>
    </row>
    <row r="59" spans="3:14" ht="11.25">
      <c r="C59" s="13"/>
      <c r="D59" s="16" t="s">
        <v>220</v>
      </c>
      <c r="E59" s="23" t="s">
        <v>266</v>
      </c>
      <c r="F59" s="580"/>
      <c r="G59" s="581"/>
      <c r="H59" s="581"/>
      <c r="I59" s="581"/>
      <c r="J59" s="581"/>
      <c r="K59" s="582"/>
      <c r="L59" s="14"/>
      <c r="N59" s="19"/>
    </row>
    <row r="60" spans="3:14" ht="23.25" thickBot="1">
      <c r="C60" s="13"/>
      <c r="D60" s="21" t="s">
        <v>267</v>
      </c>
      <c r="E60" s="24" t="s">
        <v>326</v>
      </c>
      <c r="F60" s="606"/>
      <c r="G60" s="607"/>
      <c r="H60" s="607"/>
      <c r="I60" s="607"/>
      <c r="J60" s="607"/>
      <c r="K60" s="60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77" t="s">
        <v>327</v>
      </c>
      <c r="E62" s="578"/>
      <c r="F62" s="578"/>
      <c r="G62" s="578"/>
      <c r="H62" s="578"/>
      <c r="I62" s="578"/>
      <c r="J62" s="578"/>
      <c r="K62" s="579"/>
      <c r="L62" s="14"/>
      <c r="N62" s="19"/>
    </row>
    <row r="63" spans="3:14" ht="11.25">
      <c r="C63" s="13"/>
      <c r="D63" s="16"/>
      <c r="E63" s="32" t="s">
        <v>328</v>
      </c>
      <c r="F63" s="595" t="s">
        <v>329</v>
      </c>
      <c r="G63" s="595"/>
      <c r="H63" s="595"/>
      <c r="I63" s="595"/>
      <c r="J63" s="595"/>
      <c r="K63" s="596"/>
      <c r="L63" s="14"/>
      <c r="N63" s="19"/>
    </row>
    <row r="64" spans="3:14" ht="11.25">
      <c r="C64" s="13" t="s">
        <v>298</v>
      </c>
      <c r="D64" s="16" t="s">
        <v>330</v>
      </c>
      <c r="E64" s="42"/>
      <c r="F64" s="580"/>
      <c r="G64" s="581"/>
      <c r="H64" s="581"/>
      <c r="I64" s="581"/>
      <c r="J64" s="581"/>
      <c r="K64" s="582"/>
      <c r="L64" s="14"/>
      <c r="N64" s="19"/>
    </row>
    <row r="65" spans="3:14" ht="12" thickBot="1">
      <c r="C65" s="13" t="s">
        <v>300</v>
      </c>
      <c r="D65" s="574" t="s">
        <v>331</v>
      </c>
      <c r="E65" s="575"/>
      <c r="F65" s="575"/>
      <c r="G65" s="575"/>
      <c r="H65" s="575"/>
      <c r="I65" s="575"/>
      <c r="J65" s="575"/>
      <c r="K65" s="57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92" t="s">
        <v>332</v>
      </c>
      <c r="E67" s="593"/>
      <c r="F67" s="593"/>
      <c r="G67" s="593"/>
      <c r="H67" s="593"/>
      <c r="I67" s="593"/>
      <c r="J67" s="593"/>
      <c r="K67" s="594"/>
      <c r="L67" s="14"/>
      <c r="N67" s="19"/>
    </row>
    <row r="68" spans="3:14" ht="52.5" customHeight="1">
      <c r="C68" s="13"/>
      <c r="D68" s="16" t="s">
        <v>333</v>
      </c>
      <c r="E68" s="23" t="s">
        <v>334</v>
      </c>
      <c r="F68" s="590"/>
      <c r="G68" s="590"/>
      <c r="H68" s="590"/>
      <c r="I68" s="590"/>
      <c r="J68" s="590"/>
      <c r="K68" s="591"/>
      <c r="L68" s="14"/>
      <c r="N68" s="19"/>
    </row>
    <row r="69" spans="3:14" ht="11.25">
      <c r="C69" s="13"/>
      <c r="D69" s="16" t="s">
        <v>335</v>
      </c>
      <c r="E69" s="23" t="s">
        <v>336</v>
      </c>
      <c r="F69" s="587"/>
      <c r="G69" s="588"/>
      <c r="H69" s="588"/>
      <c r="I69" s="588"/>
      <c r="J69" s="588"/>
      <c r="K69" s="589"/>
      <c r="L69" s="14"/>
      <c r="N69" s="19"/>
    </row>
    <row r="70" spans="3:14" ht="11.25">
      <c r="C70" s="13"/>
      <c r="D70" s="16" t="s">
        <v>337</v>
      </c>
      <c r="E70" s="23" t="s">
        <v>338</v>
      </c>
      <c r="F70" s="585"/>
      <c r="G70" s="585"/>
      <c r="H70" s="585"/>
      <c r="I70" s="585"/>
      <c r="J70" s="585"/>
      <c r="K70" s="586"/>
      <c r="L70" s="14"/>
      <c r="N70" s="19"/>
    </row>
    <row r="71" spans="3:12" ht="23.25" thickBot="1">
      <c r="C71" s="13"/>
      <c r="D71" s="21" t="s">
        <v>339</v>
      </c>
      <c r="E71" s="24" t="s">
        <v>340</v>
      </c>
      <c r="F71" s="583"/>
      <c r="G71" s="583"/>
      <c r="H71" s="583"/>
      <c r="I71" s="583"/>
      <c r="J71" s="583"/>
      <c r="K71" s="58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8:AH43"/>
  <sheetViews>
    <sheetView tabSelected="1" zoomScale="90" zoomScaleNormal="90" workbookViewId="0" topLeftCell="J7">
      <selection activeCell="M23" sqref="M23"/>
    </sheetView>
  </sheetViews>
  <sheetFormatPr defaultColWidth="9.140625" defaultRowHeight="11.25"/>
  <cols>
    <col min="1" max="2" width="0" style="406" hidden="1" customWidth="1"/>
    <col min="3" max="4" width="2.7109375" style="406" customWidth="1"/>
    <col min="5" max="5" width="6.8515625" style="406" customWidth="1"/>
    <col min="6" max="6" width="50.7109375" style="406" customWidth="1"/>
    <col min="7" max="7" width="15.7109375" style="406" customWidth="1"/>
    <col min="8" max="11" width="20.7109375" style="406" customWidth="1"/>
    <col min="12" max="12" width="40.7109375" style="406" customWidth="1"/>
    <col min="13" max="13" width="60.7109375" style="406" customWidth="1"/>
    <col min="14" max="15" width="2.7109375" style="406" customWidth="1"/>
    <col min="16" max="16384" width="9.140625" style="4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407"/>
      <c r="E8" s="408"/>
      <c r="F8" s="408"/>
      <c r="G8" s="408"/>
      <c r="H8" s="408"/>
      <c r="I8" s="408"/>
      <c r="J8" s="408"/>
      <c r="K8" s="408"/>
      <c r="L8" s="408"/>
      <c r="M8" s="408"/>
      <c r="N8" s="409"/>
    </row>
    <row r="9" spans="4:34" ht="12.75" customHeight="1">
      <c r="D9" s="410"/>
      <c r="E9" s="411"/>
      <c r="F9" s="412" t="s">
        <v>416</v>
      </c>
      <c r="G9" s="412"/>
      <c r="H9" s="412"/>
      <c r="I9" s="412"/>
      <c r="J9" s="412"/>
      <c r="K9" s="412"/>
      <c r="L9" s="412"/>
      <c r="M9" s="411"/>
      <c r="N9" s="413"/>
      <c r="O9" s="414"/>
      <c r="P9" s="414"/>
      <c r="Q9" s="414"/>
      <c r="R9" s="414"/>
      <c r="S9" s="414"/>
      <c r="T9" s="414"/>
      <c r="U9" s="414"/>
      <c r="V9" s="414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</row>
    <row r="10" spans="3:30" ht="30.75" customHeight="1">
      <c r="C10" s="416"/>
      <c r="D10" s="417"/>
      <c r="E10" s="498" t="s">
        <v>885</v>
      </c>
      <c r="F10" s="499"/>
      <c r="G10" s="499"/>
      <c r="H10" s="499"/>
      <c r="I10" s="499"/>
      <c r="J10" s="499"/>
      <c r="K10" s="499"/>
      <c r="L10" s="499"/>
      <c r="M10" s="500"/>
      <c r="N10" s="418"/>
      <c r="O10" s="419"/>
      <c r="P10" s="419"/>
      <c r="Q10" s="419"/>
      <c r="R10" s="419"/>
      <c r="S10" s="419"/>
      <c r="T10" s="419"/>
      <c r="U10" s="419"/>
      <c r="V10" s="419"/>
      <c r="W10" s="420"/>
      <c r="X10" s="420"/>
      <c r="Y10" s="420"/>
      <c r="Z10" s="420"/>
      <c r="AA10" s="420"/>
      <c r="AB10" s="420"/>
      <c r="AC10" s="420"/>
      <c r="AD10" s="420"/>
    </row>
    <row r="11" spans="3:30" ht="12.75" customHeight="1" thickBot="1">
      <c r="C11" s="416"/>
      <c r="D11" s="417"/>
      <c r="E11" s="411"/>
      <c r="F11" s="411"/>
      <c r="G11" s="411"/>
      <c r="H11" s="411"/>
      <c r="I11" s="411"/>
      <c r="J11" s="411"/>
      <c r="K11" s="411"/>
      <c r="L11" s="411"/>
      <c r="M11" s="421"/>
      <c r="N11" s="413"/>
      <c r="O11" s="414"/>
      <c r="P11" s="414"/>
      <c r="Q11" s="414"/>
      <c r="R11" s="414"/>
      <c r="S11" s="414"/>
      <c r="T11" s="414"/>
      <c r="U11" s="414"/>
      <c r="V11" s="414"/>
      <c r="W11" s="420"/>
      <c r="X11" s="420"/>
      <c r="Y11" s="420"/>
      <c r="Z11" s="420"/>
      <c r="AA11" s="420"/>
      <c r="AB11" s="420"/>
      <c r="AC11" s="420"/>
      <c r="AD11" s="420"/>
    </row>
    <row r="12" spans="3:14" ht="30" customHeight="1" thickBot="1">
      <c r="C12" s="422"/>
      <c r="D12" s="423"/>
      <c r="E12" s="424" t="s">
        <v>873</v>
      </c>
      <c r="F12" s="365" t="s">
        <v>503</v>
      </c>
      <c r="G12" s="425" t="s">
        <v>243</v>
      </c>
      <c r="H12" s="425" t="s">
        <v>504</v>
      </c>
      <c r="I12" s="365" t="s">
        <v>872</v>
      </c>
      <c r="J12" s="365" t="s">
        <v>871</v>
      </c>
      <c r="K12" s="425" t="s">
        <v>870</v>
      </c>
      <c r="L12" s="425" t="s">
        <v>869</v>
      </c>
      <c r="M12" s="364" t="s">
        <v>868</v>
      </c>
      <c r="N12" s="426"/>
    </row>
    <row r="13" spans="4:14" ht="12" thickBot="1">
      <c r="D13" s="427"/>
      <c r="E13" s="428">
        <v>1</v>
      </c>
      <c r="F13" s="429">
        <v>2</v>
      </c>
      <c r="G13" s="429">
        <v>3</v>
      </c>
      <c r="H13" s="430">
        <v>4</v>
      </c>
      <c r="I13" s="430">
        <v>5</v>
      </c>
      <c r="J13" s="430">
        <v>6</v>
      </c>
      <c r="K13" s="430">
        <v>7</v>
      </c>
      <c r="L13" s="430">
        <v>8</v>
      </c>
      <c r="M13" s="431">
        <v>9</v>
      </c>
      <c r="N13" s="426"/>
    </row>
    <row r="14" spans="4:14" ht="29.25" customHeight="1">
      <c r="D14" s="427"/>
      <c r="E14" s="366" t="s">
        <v>525</v>
      </c>
      <c r="F14" s="367" t="s">
        <v>874</v>
      </c>
      <c r="G14" s="360" t="s">
        <v>864</v>
      </c>
      <c r="H14" s="432"/>
      <c r="I14" s="433"/>
      <c r="J14" s="433"/>
      <c r="K14" s="434"/>
      <c r="L14" s="434"/>
      <c r="M14" s="435"/>
      <c r="N14" s="426"/>
    </row>
    <row r="15" spans="4:14" ht="29.25" customHeight="1">
      <c r="D15" s="427"/>
      <c r="E15" s="368" t="s">
        <v>179</v>
      </c>
      <c r="F15" s="359" t="s">
        <v>866</v>
      </c>
      <c r="G15" s="360" t="s">
        <v>864</v>
      </c>
      <c r="H15" s="436"/>
      <c r="I15" s="437"/>
      <c r="J15" s="437"/>
      <c r="K15" s="438"/>
      <c r="L15" s="438"/>
      <c r="M15" s="439"/>
      <c r="N15" s="426"/>
    </row>
    <row r="16" spans="4:14" ht="29.25" customHeight="1">
      <c r="D16" s="427"/>
      <c r="E16" s="368" t="s">
        <v>183</v>
      </c>
      <c r="F16" s="359" t="s">
        <v>856</v>
      </c>
      <c r="G16" s="360" t="s">
        <v>864</v>
      </c>
      <c r="H16" s="436"/>
      <c r="I16" s="437"/>
      <c r="J16" s="437"/>
      <c r="K16" s="440"/>
      <c r="L16" s="438"/>
      <c r="M16" s="441"/>
      <c r="N16" s="426"/>
    </row>
    <row r="17" spans="4:14" ht="29.25" customHeight="1" thickBot="1">
      <c r="D17" s="427"/>
      <c r="E17" s="369" t="s">
        <v>188</v>
      </c>
      <c r="F17" s="359" t="s">
        <v>855</v>
      </c>
      <c r="G17" s="360" t="s">
        <v>864</v>
      </c>
      <c r="H17" s="436"/>
      <c r="I17" s="437"/>
      <c r="J17" s="437"/>
      <c r="K17" s="440"/>
      <c r="L17" s="438"/>
      <c r="M17" s="441"/>
      <c r="N17" s="426"/>
    </row>
    <row r="18" spans="4:14" ht="29.25" customHeight="1">
      <c r="D18" s="427"/>
      <c r="E18" s="368" t="s">
        <v>876</v>
      </c>
      <c r="F18" s="367" t="s">
        <v>875</v>
      </c>
      <c r="G18" s="360" t="s">
        <v>864</v>
      </c>
      <c r="H18" s="436"/>
      <c r="I18" s="437"/>
      <c r="J18" s="437"/>
      <c r="K18" s="440"/>
      <c r="L18" s="438"/>
      <c r="M18" s="441"/>
      <c r="N18" s="426"/>
    </row>
    <row r="19" spans="4:14" ht="29.25" customHeight="1">
      <c r="D19" s="427"/>
      <c r="E19" s="368" t="s">
        <v>221</v>
      </c>
      <c r="F19" s="442" t="s">
        <v>923</v>
      </c>
      <c r="G19" s="360"/>
      <c r="H19" s="436"/>
      <c r="I19" s="437"/>
      <c r="J19" s="437"/>
      <c r="K19" s="440"/>
      <c r="L19" s="438"/>
      <c r="M19" s="441"/>
      <c r="N19" s="426"/>
    </row>
    <row r="20" spans="4:14" ht="29.25" customHeight="1">
      <c r="D20" s="427"/>
      <c r="E20" s="369" t="s">
        <v>917</v>
      </c>
      <c r="F20" s="359" t="s">
        <v>866</v>
      </c>
      <c r="G20" s="360" t="s">
        <v>864</v>
      </c>
      <c r="H20" s="436"/>
      <c r="I20" s="437"/>
      <c r="J20" s="437"/>
      <c r="K20" s="438"/>
      <c r="L20" s="438"/>
      <c r="M20" s="439"/>
      <c r="N20" s="426"/>
    </row>
    <row r="21" spans="4:14" ht="29.25" customHeight="1">
      <c r="D21" s="427"/>
      <c r="E21" s="368" t="s">
        <v>918</v>
      </c>
      <c r="F21" s="359" t="s">
        <v>856</v>
      </c>
      <c r="G21" s="360" t="s">
        <v>864</v>
      </c>
      <c r="H21" s="436"/>
      <c r="I21" s="437"/>
      <c r="J21" s="437"/>
      <c r="K21" s="440"/>
      <c r="L21" s="438"/>
      <c r="M21" s="441"/>
      <c r="N21" s="426"/>
    </row>
    <row r="22" spans="4:14" ht="29.25" customHeight="1">
      <c r="D22" s="427"/>
      <c r="E22" s="369" t="s">
        <v>919</v>
      </c>
      <c r="F22" s="359" t="s">
        <v>855</v>
      </c>
      <c r="G22" s="360" t="s">
        <v>864</v>
      </c>
      <c r="H22" s="436">
        <v>858.09</v>
      </c>
      <c r="I22" s="437">
        <v>40909</v>
      </c>
      <c r="J22" s="437"/>
      <c r="K22" s="440" t="s">
        <v>927</v>
      </c>
      <c r="L22" s="438" t="s">
        <v>916</v>
      </c>
      <c r="M22" s="441" t="s">
        <v>928</v>
      </c>
      <c r="N22" s="426"/>
    </row>
    <row r="23" spans="4:14" ht="29.25" customHeight="1">
      <c r="D23" s="427"/>
      <c r="E23" s="368" t="s">
        <v>920</v>
      </c>
      <c r="F23" s="442" t="s">
        <v>924</v>
      </c>
      <c r="G23" s="360"/>
      <c r="H23" s="436"/>
      <c r="I23" s="437"/>
      <c r="J23" s="437"/>
      <c r="K23" s="440"/>
      <c r="L23" s="438"/>
      <c r="M23" s="441"/>
      <c r="N23" s="426"/>
    </row>
    <row r="24" spans="4:14" ht="29.25" customHeight="1">
      <c r="D24" s="427"/>
      <c r="E24" s="368" t="s">
        <v>921</v>
      </c>
      <c r="F24" s="359" t="s">
        <v>866</v>
      </c>
      <c r="G24" s="360" t="s">
        <v>864</v>
      </c>
      <c r="H24" s="436"/>
      <c r="I24" s="437"/>
      <c r="J24" s="437"/>
      <c r="K24" s="440"/>
      <c r="L24" s="438"/>
      <c r="M24" s="441"/>
      <c r="N24" s="426"/>
    </row>
    <row r="25" spans="4:14" ht="29.25" customHeight="1">
      <c r="D25" s="427"/>
      <c r="E25" s="369" t="s">
        <v>922</v>
      </c>
      <c r="F25" s="359" t="s">
        <v>856</v>
      </c>
      <c r="G25" s="360" t="s">
        <v>864</v>
      </c>
      <c r="H25" s="436"/>
      <c r="I25" s="437"/>
      <c r="J25" s="437"/>
      <c r="K25" s="438"/>
      <c r="L25" s="438"/>
      <c r="M25" s="439"/>
      <c r="N25" s="426"/>
    </row>
    <row r="26" spans="1:14" ht="29.25" customHeight="1" thickBot="1">
      <c r="A26" s="406">
        <v>0</v>
      </c>
      <c r="D26" s="427"/>
      <c r="E26" s="368" t="s">
        <v>877</v>
      </c>
      <c r="F26" s="359" t="s">
        <v>855</v>
      </c>
      <c r="G26" s="360" t="s">
        <v>864</v>
      </c>
      <c r="H26" s="436">
        <v>853.35</v>
      </c>
      <c r="I26" s="437">
        <v>40909</v>
      </c>
      <c r="J26" s="437"/>
      <c r="K26" s="440" t="s">
        <v>927</v>
      </c>
      <c r="L26" s="438" t="s">
        <v>916</v>
      </c>
      <c r="M26" s="441" t="s">
        <v>928</v>
      </c>
      <c r="N26" s="426"/>
    </row>
    <row r="27" spans="4:14" ht="29.25" customHeight="1">
      <c r="D27" s="427"/>
      <c r="E27" s="369" t="s">
        <v>527</v>
      </c>
      <c r="F27" s="363" t="s">
        <v>867</v>
      </c>
      <c r="G27" s="360" t="s">
        <v>864</v>
      </c>
      <c r="N27" s="426"/>
    </row>
    <row r="28" spans="4:14" ht="29.25" customHeight="1">
      <c r="D28" s="427"/>
      <c r="E28" s="368" t="s">
        <v>270</v>
      </c>
      <c r="F28" s="359" t="s">
        <v>866</v>
      </c>
      <c r="G28" s="360" t="s">
        <v>864</v>
      </c>
      <c r="H28" s="436"/>
      <c r="I28" s="437"/>
      <c r="J28" s="437"/>
      <c r="K28" s="440"/>
      <c r="L28" s="438"/>
      <c r="M28" s="441"/>
      <c r="N28" s="426"/>
    </row>
    <row r="29" spans="4:14" ht="29.25" customHeight="1">
      <c r="D29" s="427"/>
      <c r="E29" s="368" t="s">
        <v>528</v>
      </c>
      <c r="F29" s="370" t="s">
        <v>856</v>
      </c>
      <c r="G29" s="360" t="s">
        <v>915</v>
      </c>
      <c r="H29" s="436"/>
      <c r="I29" s="437"/>
      <c r="J29" s="437"/>
      <c r="K29" s="440"/>
      <c r="L29" s="438"/>
      <c r="M29" s="441"/>
      <c r="N29" s="426"/>
    </row>
    <row r="30" spans="4:14" ht="29.25" customHeight="1" thickBot="1">
      <c r="D30" s="427"/>
      <c r="E30" s="368" t="s">
        <v>530</v>
      </c>
      <c r="F30" s="358" t="s">
        <v>855</v>
      </c>
      <c r="G30" s="360" t="s">
        <v>864</v>
      </c>
      <c r="H30" s="443"/>
      <c r="I30" s="444"/>
      <c r="J30" s="444"/>
      <c r="K30" s="445"/>
      <c r="L30" s="446"/>
      <c r="M30" s="447"/>
      <c r="N30" s="426"/>
    </row>
    <row r="31" spans="4:14" ht="29.25" customHeight="1">
      <c r="D31" s="427"/>
      <c r="E31" s="368" t="s">
        <v>543</v>
      </c>
      <c r="F31" s="362" t="s">
        <v>863</v>
      </c>
      <c r="G31" s="360" t="s">
        <v>925</v>
      </c>
      <c r="H31" s="443"/>
      <c r="I31" s="444"/>
      <c r="J31" s="444"/>
      <c r="K31" s="445"/>
      <c r="L31" s="446"/>
      <c r="M31" s="447"/>
      <c r="N31" s="426"/>
    </row>
    <row r="32" spans="4:14" ht="29.25" customHeight="1">
      <c r="D32" s="427"/>
      <c r="E32" s="368" t="s">
        <v>271</v>
      </c>
      <c r="F32" s="359" t="s">
        <v>856</v>
      </c>
      <c r="G32" s="360" t="s">
        <v>925</v>
      </c>
      <c r="H32" s="443"/>
      <c r="I32" s="444"/>
      <c r="J32" s="444"/>
      <c r="K32" s="445"/>
      <c r="L32" s="446"/>
      <c r="M32" s="447"/>
      <c r="N32" s="426"/>
    </row>
    <row r="33" spans="4:14" ht="29.25" customHeight="1" thickBot="1">
      <c r="D33" s="427"/>
      <c r="E33" s="368" t="s">
        <v>878</v>
      </c>
      <c r="F33" s="371" t="s">
        <v>855</v>
      </c>
      <c r="G33" s="360" t="s">
        <v>925</v>
      </c>
      <c r="H33" s="443"/>
      <c r="I33" s="444"/>
      <c r="J33" s="444"/>
      <c r="K33" s="445"/>
      <c r="L33" s="446"/>
      <c r="M33" s="447"/>
      <c r="N33" s="426"/>
    </row>
    <row r="34" spans="4:14" ht="37.5" customHeight="1">
      <c r="D34" s="427"/>
      <c r="E34" s="368" t="s">
        <v>512</v>
      </c>
      <c r="F34" s="362" t="s">
        <v>861</v>
      </c>
      <c r="G34" s="360" t="s">
        <v>858</v>
      </c>
      <c r="H34" s="443"/>
      <c r="I34" s="444"/>
      <c r="J34" s="444"/>
      <c r="K34" s="445"/>
      <c r="L34" s="446"/>
      <c r="M34" s="447"/>
      <c r="N34" s="426"/>
    </row>
    <row r="35" spans="4:14" ht="37.5" customHeight="1">
      <c r="D35" s="427"/>
      <c r="E35" s="368" t="s">
        <v>514</v>
      </c>
      <c r="F35" s="359" t="s">
        <v>856</v>
      </c>
      <c r="G35" s="360" t="s">
        <v>858</v>
      </c>
      <c r="H35" s="443"/>
      <c r="I35" s="444"/>
      <c r="J35" s="444"/>
      <c r="K35" s="445"/>
      <c r="L35" s="446"/>
      <c r="M35" s="447"/>
      <c r="N35" s="426"/>
    </row>
    <row r="36" spans="4:14" ht="37.5" customHeight="1" thickBot="1">
      <c r="D36" s="427"/>
      <c r="E36" s="368" t="s">
        <v>865</v>
      </c>
      <c r="F36" s="371" t="s">
        <v>855</v>
      </c>
      <c r="G36" s="360" t="s">
        <v>858</v>
      </c>
      <c r="H36" s="443"/>
      <c r="I36" s="444"/>
      <c r="J36" s="444"/>
      <c r="K36" s="445"/>
      <c r="L36" s="446"/>
      <c r="M36" s="447"/>
      <c r="N36" s="426"/>
    </row>
    <row r="37" spans="4:14" ht="37.5" customHeight="1">
      <c r="D37" s="427"/>
      <c r="E37" s="448" t="s">
        <v>515</v>
      </c>
      <c r="F37" s="372" t="s">
        <v>859</v>
      </c>
      <c r="G37" s="361" t="s">
        <v>858</v>
      </c>
      <c r="H37" s="449"/>
      <c r="I37" s="450"/>
      <c r="J37" s="450"/>
      <c r="K37" s="451"/>
      <c r="L37" s="452"/>
      <c r="M37" s="453"/>
      <c r="N37" s="426"/>
    </row>
    <row r="38" spans="4:14" ht="37.5" customHeight="1">
      <c r="D38" s="427"/>
      <c r="E38" s="458" t="s">
        <v>517</v>
      </c>
      <c r="F38" s="359" t="s">
        <v>856</v>
      </c>
      <c r="G38" s="361" t="s">
        <v>858</v>
      </c>
      <c r="H38" s="449"/>
      <c r="I38" s="450"/>
      <c r="J38" s="450"/>
      <c r="K38" s="451"/>
      <c r="L38" s="452"/>
      <c r="M38" s="453"/>
      <c r="N38" s="426"/>
    </row>
    <row r="39" spans="4:14" ht="37.5" customHeight="1" thickBot="1">
      <c r="D39" s="427"/>
      <c r="E39" s="458" t="s">
        <v>862</v>
      </c>
      <c r="F39" s="358" t="s">
        <v>855</v>
      </c>
      <c r="G39" s="361" t="s">
        <v>858</v>
      </c>
      <c r="H39" s="449"/>
      <c r="I39" s="450"/>
      <c r="J39" s="450"/>
      <c r="K39" s="451"/>
      <c r="L39" s="452"/>
      <c r="M39" s="453"/>
      <c r="N39" s="426"/>
    </row>
    <row r="40" spans="4:14" ht="37.5" customHeight="1">
      <c r="D40" s="427"/>
      <c r="E40" s="458" t="s">
        <v>518</v>
      </c>
      <c r="F40" s="362" t="s">
        <v>857</v>
      </c>
      <c r="G40" s="360" t="s">
        <v>925</v>
      </c>
      <c r="H40" s="449"/>
      <c r="I40" s="450"/>
      <c r="J40" s="450"/>
      <c r="K40" s="451"/>
      <c r="L40" s="452"/>
      <c r="M40" s="453"/>
      <c r="N40" s="426"/>
    </row>
    <row r="41" spans="4:14" ht="37.5" customHeight="1">
      <c r="D41" s="427"/>
      <c r="E41" s="458" t="s">
        <v>330</v>
      </c>
      <c r="F41" s="359" t="s">
        <v>856</v>
      </c>
      <c r="G41" s="360" t="s">
        <v>925</v>
      </c>
      <c r="H41" s="449"/>
      <c r="I41" s="450"/>
      <c r="J41" s="450"/>
      <c r="K41" s="451"/>
      <c r="L41" s="452"/>
      <c r="M41" s="453"/>
      <c r="N41" s="426"/>
    </row>
    <row r="42" spans="4:14" ht="37.5" customHeight="1" thickBot="1">
      <c r="D42" s="427"/>
      <c r="E42" s="458" t="s">
        <v>860</v>
      </c>
      <c r="F42" s="358" t="s">
        <v>855</v>
      </c>
      <c r="G42" s="360" t="s">
        <v>925</v>
      </c>
      <c r="H42" s="449"/>
      <c r="I42" s="450"/>
      <c r="J42" s="450"/>
      <c r="K42" s="451"/>
      <c r="L42" s="452"/>
      <c r="M42" s="453"/>
      <c r="N42" s="426"/>
    </row>
    <row r="43" spans="4:14" ht="11.25">
      <c r="D43" s="454"/>
      <c r="E43" s="455"/>
      <c r="F43" s="457"/>
      <c r="G43" s="455"/>
      <c r="H43" s="455"/>
      <c r="I43" s="455"/>
      <c r="J43" s="455"/>
      <c r="K43" s="455"/>
      <c r="L43" s="455"/>
      <c r="M43" s="455"/>
      <c r="N43" s="456"/>
    </row>
  </sheetData>
  <sheetProtection formatColumns="0" formatRows="0"/>
  <mergeCells count="1">
    <mergeCell ref="E10:M10"/>
  </mergeCells>
  <dataValidations count="2">
    <dataValidation type="decimal" allowBlank="1" showInputMessage="1" showErrorMessage="1" sqref="H14:H26 H28:H42">
      <formula1>-9999999999999990000000000</formula1>
      <formula2>9.99999999999999E+26</formula2>
    </dataValidation>
    <dataValidation type="date" allowBlank="1" showInputMessage="1" showErrorMessage="1" sqref="I14:J26 I28:J42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29"/>
  <sheetViews>
    <sheetView showGridLines="0" zoomScalePageLayoutView="0" workbookViewId="0" topLeftCell="E7">
      <selection activeCell="H19" sqref="H19"/>
    </sheetView>
  </sheetViews>
  <sheetFormatPr defaultColWidth="9.140625" defaultRowHeight="11.25"/>
  <cols>
    <col min="1" max="1" width="8.00390625" style="74" hidden="1" customWidth="1"/>
    <col min="2" max="2" width="21.421875" style="74" hidden="1" customWidth="1"/>
    <col min="3" max="3" width="15.140625" style="248" hidden="1" customWidth="1"/>
    <col min="4" max="4" width="36.00390625" style="248" customWidth="1"/>
    <col min="5" max="5" width="9.00390625" style="248" customWidth="1"/>
    <col min="6" max="6" width="49.140625" style="248" customWidth="1"/>
    <col min="7" max="7" width="36.7109375" style="248" bestFit="1" customWidth="1"/>
    <col min="8" max="8" width="25.140625" style="248" customWidth="1"/>
    <col min="9" max="9" width="22.57421875" style="248" hidden="1" customWidth="1"/>
    <col min="10" max="10" width="25.421875" style="248" customWidth="1"/>
    <col min="11" max="11" width="9.140625" style="248" customWidth="1"/>
    <col min="12" max="12" width="7.57421875" style="248" bestFit="1" customWidth="1"/>
    <col min="13" max="13" width="2.00390625" style="248" bestFit="1" customWidth="1"/>
    <col min="14" max="16384" width="9.140625" style="248" customWidth="1"/>
  </cols>
  <sheetData>
    <row r="1" spans="1:2" s="74" customFormat="1" ht="15" customHeight="1" hidden="1">
      <c r="A1" s="73"/>
      <c r="B1" s="73"/>
    </row>
    <row r="2" spans="1:2" ht="15" customHeight="1" hidden="1">
      <c r="A2" s="73"/>
      <c r="B2" s="73"/>
    </row>
    <row r="3" spans="2:11" ht="15" customHeight="1" hidden="1">
      <c r="B3" s="249"/>
      <c r="D3" s="200"/>
      <c r="E3" s="267" t="s">
        <v>514</v>
      </c>
      <c r="F3" s="501"/>
      <c r="G3" s="502"/>
      <c r="H3" s="249"/>
      <c r="I3" s="250"/>
      <c r="J3" s="251"/>
      <c r="K3" s="174"/>
    </row>
    <row r="4" spans="1:10" ht="15" customHeight="1" hidden="1">
      <c r="A4" s="73"/>
      <c r="B4" s="73"/>
      <c r="C4" s="252"/>
      <c r="D4" s="252"/>
      <c r="E4" s="343"/>
      <c r="F4" s="252"/>
      <c r="G4" s="252"/>
      <c r="H4" s="252"/>
      <c r="I4" s="253"/>
      <c r="J4" s="252"/>
    </row>
    <row r="5" spans="2:11" ht="15" customHeight="1" hidden="1">
      <c r="B5" s="249"/>
      <c r="D5" s="177"/>
      <c r="E5" s="503" t="s">
        <v>522</v>
      </c>
      <c r="F5" s="504"/>
      <c r="G5" s="254" t="s">
        <v>520</v>
      </c>
      <c r="H5" s="249"/>
      <c r="I5" s="250"/>
      <c r="J5" s="251"/>
      <c r="K5" s="255"/>
    </row>
    <row r="6" spans="2:11" ht="15" customHeight="1" hidden="1">
      <c r="B6" s="249"/>
      <c r="D6" s="177"/>
      <c r="E6" s="503"/>
      <c r="F6" s="505"/>
      <c r="G6" s="254" t="s">
        <v>521</v>
      </c>
      <c r="H6" s="249"/>
      <c r="I6" s="250"/>
      <c r="J6" s="251"/>
      <c r="K6" s="255"/>
    </row>
    <row r="7" ht="15" customHeight="1"/>
    <row r="8" spans="4:11" ht="24" customHeight="1" thickBot="1">
      <c r="D8" s="256"/>
      <c r="E8" s="180"/>
      <c r="F8" s="229"/>
      <c r="G8" s="181"/>
      <c r="H8" s="180"/>
      <c r="I8" s="180"/>
      <c r="J8" s="180"/>
      <c r="K8" s="182"/>
    </row>
    <row r="9" spans="4:11" ht="15" customHeight="1">
      <c r="D9" s="257"/>
      <c r="E9" s="508" t="s">
        <v>886</v>
      </c>
      <c r="F9" s="509"/>
      <c r="G9" s="509"/>
      <c r="H9" s="509"/>
      <c r="I9" s="509"/>
      <c r="J9" s="510"/>
      <c r="K9" s="171"/>
    </row>
    <row r="10" spans="4:11" ht="15" customHeight="1" thickBot="1">
      <c r="D10" s="257"/>
      <c r="E10" s="511" t="str">
        <f>IF(org="","",IF(fil="",org,org&amp;" ("&amp;fil&amp;")"))</f>
        <v>ОАО " БЕЛГОРОДАСБЕСТОЦЕМЕНТ"</v>
      </c>
      <c r="F10" s="512"/>
      <c r="G10" s="512"/>
      <c r="H10" s="512"/>
      <c r="I10" s="512"/>
      <c r="J10" s="513"/>
      <c r="K10" s="171"/>
    </row>
    <row r="11" spans="4:11" ht="15" customHeight="1" thickBot="1">
      <c r="D11" s="257"/>
      <c r="E11" s="169"/>
      <c r="F11" s="169"/>
      <c r="G11" s="169"/>
      <c r="H11" s="172"/>
      <c r="I11" s="258"/>
      <c r="J11" s="258"/>
      <c r="K11" s="170"/>
    </row>
    <row r="12" spans="2:11" ht="15" customHeight="1" thickBot="1">
      <c r="B12" s="202" t="s">
        <v>505</v>
      </c>
      <c r="D12" s="257"/>
      <c r="E12" s="201" t="s">
        <v>138</v>
      </c>
      <c r="F12" s="514" t="s">
        <v>503</v>
      </c>
      <c r="G12" s="514"/>
      <c r="H12" s="202" t="s">
        <v>504</v>
      </c>
      <c r="I12" s="506" t="s">
        <v>507</v>
      </c>
      <c r="J12" s="507"/>
      <c r="K12" s="170"/>
    </row>
    <row r="13" spans="2:11" ht="15" customHeight="1" thickBot="1">
      <c r="B13" s="204">
        <v>4</v>
      </c>
      <c r="C13" s="258"/>
      <c r="D13" s="259"/>
      <c r="E13" s="203">
        <v>1</v>
      </c>
      <c r="F13" s="518">
        <f>E13+1</f>
        <v>2</v>
      </c>
      <c r="G13" s="518"/>
      <c r="H13" s="204" t="s">
        <v>527</v>
      </c>
      <c r="I13" s="260"/>
      <c r="J13" s="261"/>
      <c r="K13" s="170"/>
    </row>
    <row r="14" spans="2:11" ht="24" customHeight="1">
      <c r="B14" s="342"/>
      <c r="D14" s="173"/>
      <c r="E14" s="209">
        <v>1</v>
      </c>
      <c r="F14" s="516" t="s">
        <v>506</v>
      </c>
      <c r="G14" s="516"/>
      <c r="H14" s="236" t="s">
        <v>911</v>
      </c>
      <c r="I14" s="262"/>
      <c r="J14" s="251"/>
      <c r="K14" s="170"/>
    </row>
    <row r="15" spans="2:11" ht="24" customHeight="1">
      <c r="B15" s="263" t="s">
        <v>509</v>
      </c>
      <c r="D15" s="173"/>
      <c r="E15" s="210">
        <v>2</v>
      </c>
      <c r="F15" s="517" t="s">
        <v>508</v>
      </c>
      <c r="G15" s="517" t="s">
        <v>508</v>
      </c>
      <c r="H15" s="237" t="s">
        <v>911</v>
      </c>
      <c r="I15" s="264"/>
      <c r="J15" s="251"/>
      <c r="K15" s="170"/>
    </row>
    <row r="16" spans="2:11" ht="24" customHeight="1">
      <c r="B16" s="265"/>
      <c r="D16" s="266"/>
      <c r="E16" s="267">
        <v>3</v>
      </c>
      <c r="F16" s="519" t="s">
        <v>510</v>
      </c>
      <c r="G16" s="519"/>
      <c r="H16" s="265"/>
      <c r="I16" s="264"/>
      <c r="J16" s="251"/>
      <c r="K16" s="255"/>
    </row>
    <row r="17" spans="2:11" ht="24" customHeight="1">
      <c r="B17" s="265"/>
      <c r="D17" s="266"/>
      <c r="E17" s="267">
        <v>4</v>
      </c>
      <c r="F17" s="519" t="s">
        <v>511</v>
      </c>
      <c r="G17" s="519"/>
      <c r="H17" s="265"/>
      <c r="I17" s="264"/>
      <c r="J17" s="251"/>
      <c r="K17" s="255"/>
    </row>
    <row r="18" spans="2:11" ht="27.75" customHeight="1">
      <c r="B18" s="183">
        <f>SUM(B19:B20)</f>
        <v>0</v>
      </c>
      <c r="D18" s="173"/>
      <c r="E18" s="210" t="s">
        <v>512</v>
      </c>
      <c r="F18" s="515" t="s">
        <v>513</v>
      </c>
      <c r="G18" s="515"/>
      <c r="H18" s="183">
        <f>SUM(H19:H20)</f>
        <v>0</v>
      </c>
      <c r="I18" s="264"/>
      <c r="J18" s="251"/>
      <c r="K18" s="174"/>
    </row>
    <row r="19" spans="2:11" ht="15" customHeight="1">
      <c r="B19" s="249"/>
      <c r="D19" s="173"/>
      <c r="E19" s="267" t="s">
        <v>514</v>
      </c>
      <c r="F19" s="501"/>
      <c r="G19" s="502"/>
      <c r="H19" s="249"/>
      <c r="I19" s="264"/>
      <c r="J19" s="251"/>
      <c r="K19" s="174"/>
    </row>
    <row r="20" spans="2:11" ht="15" customHeight="1">
      <c r="B20" s="184"/>
      <c r="D20" s="173"/>
      <c r="E20" s="212"/>
      <c r="F20" s="199" t="s">
        <v>558</v>
      </c>
      <c r="G20" s="197"/>
      <c r="H20" s="197"/>
      <c r="I20" s="264"/>
      <c r="J20" s="251"/>
      <c r="K20" s="255"/>
    </row>
    <row r="21" spans="2:11" ht="25.5" customHeight="1">
      <c r="B21" s="183">
        <f>SUM(B22:B23)</f>
        <v>0</v>
      </c>
      <c r="D21" s="173"/>
      <c r="E21" s="210" t="s">
        <v>515</v>
      </c>
      <c r="F21" s="515" t="s">
        <v>516</v>
      </c>
      <c r="G21" s="515"/>
      <c r="H21" s="183">
        <f>SUM(H22:H23)</f>
        <v>0</v>
      </c>
      <c r="I21" s="264"/>
      <c r="J21" s="251"/>
      <c r="K21" s="174"/>
    </row>
    <row r="22" spans="2:11" ht="15" customHeight="1">
      <c r="B22" s="268"/>
      <c r="D22" s="173"/>
      <c r="E22" s="269" t="s">
        <v>517</v>
      </c>
      <c r="F22" s="501"/>
      <c r="G22" s="502"/>
      <c r="H22" s="249"/>
      <c r="I22" s="264"/>
      <c r="J22" s="251"/>
      <c r="K22" s="255"/>
    </row>
    <row r="23" spans="2:11" ht="15" customHeight="1">
      <c r="B23" s="185"/>
      <c r="D23" s="173"/>
      <c r="E23" s="212"/>
      <c r="F23" s="199" t="s">
        <v>558</v>
      </c>
      <c r="G23" s="197"/>
      <c r="H23" s="197"/>
      <c r="I23" s="264"/>
      <c r="J23" s="251"/>
      <c r="K23" s="255"/>
    </row>
    <row r="24" spans="2:11" ht="26.25" customHeight="1">
      <c r="B24" s="263" t="s">
        <v>509</v>
      </c>
      <c r="D24" s="173"/>
      <c r="E24" s="210" t="s">
        <v>518</v>
      </c>
      <c r="F24" s="517" t="s">
        <v>519</v>
      </c>
      <c r="G24" s="517"/>
      <c r="H24" s="263" t="s">
        <v>509</v>
      </c>
      <c r="I24" s="264"/>
      <c r="J24" s="251"/>
      <c r="K24" s="174"/>
    </row>
    <row r="25" spans="2:11" ht="24" customHeight="1">
      <c r="B25" s="184"/>
      <c r="D25" s="266"/>
      <c r="E25" s="212"/>
      <c r="F25" s="199" t="s">
        <v>523</v>
      </c>
      <c r="G25" s="197"/>
      <c r="H25" s="197"/>
      <c r="I25" s="264"/>
      <c r="J25" s="251"/>
      <c r="K25" s="255"/>
    </row>
    <row r="26" spans="2:11" ht="15" customHeight="1" thickBot="1">
      <c r="B26" s="198" t="s">
        <v>524</v>
      </c>
      <c r="D26" s="273"/>
      <c r="E26" s="213"/>
      <c r="F26" s="270"/>
      <c r="G26" s="270"/>
      <c r="H26" s="270"/>
      <c r="I26" s="271"/>
      <c r="J26" s="272"/>
      <c r="K26" s="255"/>
    </row>
    <row r="27" spans="4:11" ht="11.25">
      <c r="D27" s="273"/>
      <c r="E27" s="178"/>
      <c r="F27" s="274"/>
      <c r="G27" s="274"/>
      <c r="H27" s="274"/>
      <c r="K27" s="255"/>
    </row>
    <row r="28" spans="1:11" s="258" customFormat="1" ht="11.25" customHeight="1">
      <c r="A28" s="74"/>
      <c r="B28" s="74"/>
      <c r="C28" s="248"/>
      <c r="D28" s="273"/>
      <c r="E28" s="234"/>
      <c r="F28" s="233"/>
      <c r="G28" s="233"/>
      <c r="H28" s="233"/>
      <c r="I28" s="233"/>
      <c r="J28" s="233"/>
      <c r="K28" s="179"/>
    </row>
    <row r="29" spans="4:11" ht="11.25">
      <c r="D29" s="275"/>
      <c r="E29" s="276"/>
      <c r="F29" s="276"/>
      <c r="G29" s="276"/>
      <c r="H29" s="276"/>
      <c r="I29" s="276"/>
      <c r="J29" s="276"/>
      <c r="K29" s="277"/>
    </row>
  </sheetData>
  <sheetProtection password="FA9C" sheet="1" formatColumns="0" formatRows="0"/>
  <mergeCells count="17">
    <mergeCell ref="F13:G13"/>
    <mergeCell ref="F19:G19"/>
    <mergeCell ref="F15:G15"/>
    <mergeCell ref="F16:G16"/>
    <mergeCell ref="F17:G17"/>
    <mergeCell ref="F18:G18"/>
    <mergeCell ref="F21:G21"/>
    <mergeCell ref="F14:G14"/>
    <mergeCell ref="F22:G22"/>
    <mergeCell ref="F24:G24"/>
    <mergeCell ref="F3:G3"/>
    <mergeCell ref="E5:E6"/>
    <mergeCell ref="F5:F6"/>
    <mergeCell ref="I12:J12"/>
    <mergeCell ref="E9:J9"/>
    <mergeCell ref="E10:J10"/>
    <mergeCell ref="F12:G12"/>
  </mergeCells>
  <dataValidations count="4">
    <dataValidation type="decimal" allowBlank="1" showInputMessage="1" showErrorMessage="1" sqref="B25 H18:H22 B18 H5:H6 H3 G20 B20:B21 H25 G23:H23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B3 B19 B22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25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26" location="'ТС инвестиции'!A1" display="Удалить мероприятие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71"/>
  <sheetViews>
    <sheetView showGridLines="0" zoomScale="80" zoomScaleNormal="80" zoomScalePageLayoutView="0" workbookViewId="0" topLeftCell="F7">
      <selection activeCell="I73" sqref="I73"/>
    </sheetView>
  </sheetViews>
  <sheetFormatPr defaultColWidth="9.140625" defaultRowHeight="11.25"/>
  <cols>
    <col min="1" max="1" width="8.00390625" style="74" hidden="1" customWidth="1"/>
    <col min="2" max="2" width="48.28125" style="74" hidden="1" customWidth="1"/>
    <col min="3" max="3" width="16.7109375" style="248" hidden="1" customWidth="1"/>
    <col min="4" max="4" width="17.140625" style="248" customWidth="1"/>
    <col min="5" max="5" width="9.421875" style="248" customWidth="1"/>
    <col min="6" max="6" width="43.140625" style="248" customWidth="1"/>
    <col min="7" max="7" width="59.140625" style="248" customWidth="1"/>
    <col min="8" max="8" width="16.140625" style="248" customWidth="1"/>
    <col min="9" max="9" width="53.8515625" style="248" customWidth="1"/>
    <col min="10" max="10" width="2.00390625" style="248" customWidth="1"/>
    <col min="11" max="11" width="20.140625" style="248" customWidth="1"/>
    <col min="12" max="12" width="1.7109375" style="248" bestFit="1" customWidth="1"/>
    <col min="13" max="13" width="20.140625" style="248" customWidth="1"/>
    <col min="14" max="14" width="4.421875" style="248" customWidth="1"/>
    <col min="15" max="19" width="9.140625" style="248" customWidth="1"/>
    <col min="20" max="20" width="3.28125" style="248" bestFit="1" customWidth="1"/>
    <col min="21" max="21" width="9.00390625" style="248" bestFit="1" customWidth="1"/>
    <col min="22" max="22" width="2.00390625" style="248" bestFit="1" customWidth="1"/>
    <col min="23" max="23" width="7.57421875" style="248" bestFit="1" customWidth="1"/>
    <col min="24" max="27" width="9.140625" style="248" customWidth="1"/>
    <col min="28" max="28" width="2.00390625" style="248" bestFit="1" customWidth="1"/>
    <col min="29" max="33" width="9.140625" style="248" customWidth="1"/>
    <col min="34" max="34" width="3.28125" style="248" bestFit="1" customWidth="1"/>
    <col min="35" max="35" width="10.28125" style="248" bestFit="1" customWidth="1"/>
    <col min="36" max="36" width="2.00390625" style="248" bestFit="1" customWidth="1"/>
    <col min="37" max="37" width="7.57421875" style="248" bestFit="1" customWidth="1"/>
    <col min="38" max="41" width="9.140625" style="248" customWidth="1"/>
    <col min="42" max="42" width="2.00390625" style="248" bestFit="1" customWidth="1"/>
    <col min="43" max="16384" width="9.140625" style="248" customWidth="1"/>
  </cols>
  <sheetData>
    <row r="1" spans="1:2" s="76" customFormat="1" ht="11.25" hidden="1">
      <c r="A1" s="73"/>
      <c r="B1" s="73"/>
    </row>
    <row r="2" spans="1:46" ht="11.25" hidden="1">
      <c r="A2" s="73"/>
      <c r="B2" s="73"/>
      <c r="T2" s="76"/>
      <c r="U2" s="76"/>
      <c r="V2" s="77"/>
      <c r="W2" s="72"/>
      <c r="X2" s="284"/>
      <c r="Y2" s="285"/>
      <c r="Z2" s="286"/>
      <c r="AA2" s="287"/>
      <c r="AB2" s="78"/>
      <c r="AC2" s="288"/>
      <c r="AD2" s="288"/>
      <c r="AE2" s="288"/>
      <c r="AF2" s="289"/>
      <c r="AH2" s="76"/>
      <c r="AI2" s="76"/>
      <c r="AJ2" s="77"/>
      <c r="AK2" s="72"/>
      <c r="AL2" s="290"/>
      <c r="AM2" s="285"/>
      <c r="AN2" s="286"/>
      <c r="AO2" s="287"/>
      <c r="AP2" s="78"/>
      <c r="AQ2" s="288"/>
      <c r="AR2" s="288"/>
      <c r="AS2" s="288"/>
      <c r="AT2" s="289"/>
    </row>
    <row r="3" spans="1:2" ht="11.25" hidden="1">
      <c r="A3" s="73"/>
      <c r="B3" s="83"/>
    </row>
    <row r="4" spans="1:15" ht="11.25" hidden="1">
      <c r="A4" s="73"/>
      <c r="B4" s="73"/>
      <c r="M4" s="291"/>
      <c r="N4" s="291"/>
      <c r="O4" s="291"/>
    </row>
    <row r="5" spans="3:5" ht="11.25" hidden="1">
      <c r="C5" s="291"/>
      <c r="D5" s="291"/>
      <c r="E5" s="291"/>
    </row>
    <row r="6" spans="3:5" ht="11.25" hidden="1">
      <c r="C6" s="291"/>
      <c r="D6" s="291"/>
      <c r="E6" s="291"/>
    </row>
    <row r="7" spans="3:5" ht="12" thickBot="1">
      <c r="C7" s="291"/>
      <c r="D7" s="291"/>
      <c r="E7" s="291"/>
    </row>
    <row r="8" spans="4:10" ht="24" customHeight="1">
      <c r="D8" s="257"/>
      <c r="E8" s="508" t="s">
        <v>887</v>
      </c>
      <c r="F8" s="509"/>
      <c r="G8" s="509"/>
      <c r="H8" s="509"/>
      <c r="I8" s="510"/>
      <c r="J8" s="171"/>
    </row>
    <row r="9" spans="4:10" ht="12" thickBot="1">
      <c r="D9" s="257"/>
      <c r="E9" s="511" t="str">
        <f>IF(org="","",IF(fil="",org,org&amp;" ("&amp;fil&amp;")"))</f>
        <v>ОАО " БЕЛГОРОДАСБЕСТОЦЕМЕНТ"</v>
      </c>
      <c r="F9" s="512"/>
      <c r="G9" s="512"/>
      <c r="H9" s="512"/>
      <c r="I9" s="513"/>
      <c r="J9" s="171"/>
    </row>
    <row r="10" spans="4:10" ht="12" thickBot="1">
      <c r="D10" s="257"/>
      <c r="E10" s="169"/>
      <c r="F10" s="169"/>
      <c r="G10" s="169"/>
      <c r="H10" s="169"/>
      <c r="I10" s="169"/>
      <c r="J10" s="170"/>
    </row>
    <row r="11" spans="4:10" ht="27" customHeight="1" thickBot="1">
      <c r="D11" s="257"/>
      <c r="E11" s="201" t="s">
        <v>138</v>
      </c>
      <c r="F11" s="534" t="s">
        <v>503</v>
      </c>
      <c r="G11" s="535"/>
      <c r="H11" s="202" t="s">
        <v>243</v>
      </c>
      <c r="I11" s="214" t="s">
        <v>504</v>
      </c>
      <c r="J11" s="170"/>
    </row>
    <row r="12" spans="4:10" ht="12" thickBot="1">
      <c r="D12" s="257"/>
      <c r="E12" s="215">
        <v>1</v>
      </c>
      <c r="F12" s="536">
        <f>E12+1</f>
        <v>2</v>
      </c>
      <c r="G12" s="537"/>
      <c r="H12" s="216">
        <f>F12+1</f>
        <v>3</v>
      </c>
      <c r="I12" s="217">
        <f>H12+1</f>
        <v>4</v>
      </c>
      <c r="J12" s="170"/>
    </row>
    <row r="13" spans="4:10" ht="25.5" customHeight="1">
      <c r="D13" s="266"/>
      <c r="E13" s="292" t="s">
        <v>525</v>
      </c>
      <c r="F13" s="532" t="s">
        <v>35</v>
      </c>
      <c r="G13" s="533"/>
      <c r="H13" s="293" t="s">
        <v>526</v>
      </c>
      <c r="I13" s="294" t="str">
        <f>IF(activity="","",activity)</f>
        <v>производство (некомбинированная выработка)+сбыт</v>
      </c>
      <c r="J13" s="170"/>
    </row>
    <row r="14" spans="4:10" ht="24" customHeight="1">
      <c r="D14" s="266"/>
      <c r="E14" s="267">
        <v>2</v>
      </c>
      <c r="F14" s="529" t="s">
        <v>36</v>
      </c>
      <c r="G14" s="530"/>
      <c r="H14" s="295" t="s">
        <v>241</v>
      </c>
      <c r="I14" s="296">
        <v>72078.93</v>
      </c>
      <c r="J14" s="170"/>
    </row>
    <row r="15" spans="4:10" ht="24" customHeight="1">
      <c r="D15" s="266"/>
      <c r="E15" s="267">
        <v>3</v>
      </c>
      <c r="F15" s="529" t="s">
        <v>37</v>
      </c>
      <c r="G15" s="530"/>
      <c r="H15" s="295" t="s">
        <v>241</v>
      </c>
      <c r="I15" s="297">
        <f>SUM(I16:I17,I23,I26,I28:I33,I36,I39,I44:I46)</f>
        <v>70629.501</v>
      </c>
      <c r="J15" s="170"/>
    </row>
    <row r="16" spans="4:10" ht="24" customHeight="1">
      <c r="D16" s="266"/>
      <c r="E16" s="267" t="s">
        <v>270</v>
      </c>
      <c r="F16" s="520" t="s">
        <v>38</v>
      </c>
      <c r="G16" s="521"/>
      <c r="H16" s="295" t="s">
        <v>241</v>
      </c>
      <c r="I16" s="296"/>
      <c r="J16" s="170"/>
    </row>
    <row r="17" spans="4:10" ht="24" customHeight="1">
      <c r="D17" s="266"/>
      <c r="E17" s="267" t="s">
        <v>528</v>
      </c>
      <c r="F17" s="524" t="s">
        <v>847</v>
      </c>
      <c r="G17" s="521"/>
      <c r="H17" s="295" t="s">
        <v>241</v>
      </c>
      <c r="I17" s="297">
        <f>SUMIF(G18:G22,G18,I18:I22)</f>
        <v>44933.875</v>
      </c>
      <c r="J17" s="170"/>
    </row>
    <row r="18" spans="4:10" ht="24" customHeight="1">
      <c r="D18" s="266"/>
      <c r="E18" s="538" t="s">
        <v>39</v>
      </c>
      <c r="F18" s="541" t="s">
        <v>75</v>
      </c>
      <c r="G18" s="353" t="s">
        <v>846</v>
      </c>
      <c r="H18" s="295" t="s">
        <v>241</v>
      </c>
      <c r="I18" s="296">
        <v>44933.875</v>
      </c>
      <c r="J18" s="170"/>
    </row>
    <row r="19" spans="4:10" ht="24" customHeight="1">
      <c r="D19" s="266"/>
      <c r="E19" s="539"/>
      <c r="F19" s="542"/>
      <c r="G19" s="299" t="s">
        <v>40</v>
      </c>
      <c r="H19" s="300" t="s">
        <v>42</v>
      </c>
      <c r="I19" s="296">
        <v>11125</v>
      </c>
      <c r="J19" s="170"/>
    </row>
    <row r="20" spans="4:10" ht="22.5">
      <c r="D20" s="266"/>
      <c r="E20" s="539"/>
      <c r="F20" s="542"/>
      <c r="G20" s="298" t="s">
        <v>41</v>
      </c>
      <c r="H20" s="295" t="s">
        <v>241</v>
      </c>
      <c r="I20" s="297">
        <f>nerr(I18/I19)</f>
        <v>4.039</v>
      </c>
      <c r="J20" s="170"/>
    </row>
    <row r="21" spans="4:10" ht="24" customHeight="1">
      <c r="D21" s="266"/>
      <c r="E21" s="540"/>
      <c r="F21" s="543"/>
      <c r="G21" s="299" t="s">
        <v>554</v>
      </c>
      <c r="H21" s="301" t="s">
        <v>526</v>
      </c>
      <c r="I21" s="302" t="s">
        <v>912</v>
      </c>
      <c r="J21" s="170"/>
    </row>
    <row r="22" spans="4:10" ht="24" customHeight="1">
      <c r="D22" s="266"/>
      <c r="E22" s="283"/>
      <c r="F22" s="247" t="s">
        <v>112</v>
      </c>
      <c r="G22" s="247"/>
      <c r="H22" s="193"/>
      <c r="I22" s="208"/>
      <c r="J22" s="170"/>
    </row>
    <row r="23" spans="4:10" ht="24" customHeight="1">
      <c r="D23" s="266"/>
      <c r="E23" s="292" t="s">
        <v>530</v>
      </c>
      <c r="F23" s="520" t="s">
        <v>560</v>
      </c>
      <c r="G23" s="521"/>
      <c r="H23" s="295" t="s">
        <v>241</v>
      </c>
      <c r="I23" s="296">
        <v>4050.02</v>
      </c>
      <c r="J23" s="170"/>
    </row>
    <row r="24" spans="4:10" ht="24" customHeight="1">
      <c r="D24" s="266"/>
      <c r="E24" s="292" t="s">
        <v>531</v>
      </c>
      <c r="F24" s="522" t="s">
        <v>117</v>
      </c>
      <c r="G24" s="523"/>
      <c r="H24" s="295" t="s">
        <v>529</v>
      </c>
      <c r="I24" s="297">
        <f>nerr(I23/I25)</f>
        <v>2.773986301369863</v>
      </c>
      <c r="J24" s="170"/>
    </row>
    <row r="25" spans="4:10" ht="24" customHeight="1">
      <c r="D25" s="266"/>
      <c r="E25" s="267" t="s">
        <v>588</v>
      </c>
      <c r="F25" s="522" t="s">
        <v>559</v>
      </c>
      <c r="G25" s="523"/>
      <c r="H25" s="295" t="s">
        <v>103</v>
      </c>
      <c r="I25" s="303">
        <v>1460</v>
      </c>
      <c r="J25" s="170"/>
    </row>
    <row r="26" spans="4:10" ht="24" customHeight="1">
      <c r="D26" s="266"/>
      <c r="E26" s="267" t="s">
        <v>532</v>
      </c>
      <c r="F26" s="520" t="s">
        <v>104</v>
      </c>
      <c r="G26" s="521"/>
      <c r="H26" s="295" t="s">
        <v>241</v>
      </c>
      <c r="I26" s="296">
        <v>1637.63</v>
      </c>
      <c r="J26" s="170"/>
    </row>
    <row r="27" spans="4:10" ht="24" customHeight="1">
      <c r="D27" s="266"/>
      <c r="E27" s="354" t="s">
        <v>850</v>
      </c>
      <c r="F27" s="524" t="s">
        <v>851</v>
      </c>
      <c r="G27" s="521"/>
      <c r="H27" s="357" t="s">
        <v>852</v>
      </c>
      <c r="I27" s="296">
        <v>0</v>
      </c>
      <c r="J27" s="170"/>
    </row>
    <row r="28" spans="4:10" ht="24" customHeight="1">
      <c r="D28" s="266"/>
      <c r="E28" s="267" t="s">
        <v>533</v>
      </c>
      <c r="F28" s="520" t="s">
        <v>105</v>
      </c>
      <c r="G28" s="521"/>
      <c r="H28" s="295" t="s">
        <v>241</v>
      </c>
      <c r="I28" s="296">
        <v>984.25</v>
      </c>
      <c r="J28" s="170"/>
    </row>
    <row r="29" spans="4:10" ht="24" customHeight="1">
      <c r="D29" s="266"/>
      <c r="E29" s="267" t="s">
        <v>534</v>
      </c>
      <c r="F29" s="529" t="s">
        <v>106</v>
      </c>
      <c r="G29" s="530"/>
      <c r="H29" s="295" t="s">
        <v>241</v>
      </c>
      <c r="I29" s="296">
        <v>5974.41</v>
      </c>
      <c r="J29" s="170"/>
    </row>
    <row r="30" spans="4:10" ht="24" customHeight="1">
      <c r="D30" s="266"/>
      <c r="E30" s="267" t="s">
        <v>535</v>
      </c>
      <c r="F30" s="529" t="s">
        <v>107</v>
      </c>
      <c r="G30" s="530"/>
      <c r="H30" s="295" t="s">
        <v>241</v>
      </c>
      <c r="I30" s="296">
        <v>2120.91</v>
      </c>
      <c r="J30" s="170"/>
    </row>
    <row r="31" spans="4:10" ht="24" customHeight="1">
      <c r="D31" s="266"/>
      <c r="E31" s="267" t="s">
        <v>536</v>
      </c>
      <c r="F31" s="520" t="s">
        <v>108</v>
      </c>
      <c r="G31" s="521"/>
      <c r="H31" s="295" t="s">
        <v>241</v>
      </c>
      <c r="I31" s="296">
        <v>681.906</v>
      </c>
      <c r="J31" s="170"/>
    </row>
    <row r="32" spans="4:10" ht="24" customHeight="1">
      <c r="D32" s="266"/>
      <c r="E32" s="267" t="s">
        <v>537</v>
      </c>
      <c r="F32" s="520" t="s">
        <v>561</v>
      </c>
      <c r="G32" s="521"/>
      <c r="H32" s="295" t="s">
        <v>241</v>
      </c>
      <c r="I32" s="296">
        <v>0</v>
      </c>
      <c r="J32" s="170"/>
    </row>
    <row r="33" spans="4:10" ht="24" customHeight="1">
      <c r="D33" s="266"/>
      <c r="E33" s="267" t="s">
        <v>538</v>
      </c>
      <c r="F33" s="520" t="s">
        <v>109</v>
      </c>
      <c r="G33" s="521"/>
      <c r="H33" s="295" t="s">
        <v>241</v>
      </c>
      <c r="I33" s="296">
        <v>4608.02</v>
      </c>
      <c r="J33" s="170"/>
    </row>
    <row r="34" spans="4:10" ht="24" customHeight="1">
      <c r="D34" s="266"/>
      <c r="E34" s="267" t="s">
        <v>539</v>
      </c>
      <c r="F34" s="522" t="s">
        <v>562</v>
      </c>
      <c r="G34" s="523"/>
      <c r="H34" s="295" t="s">
        <v>241</v>
      </c>
      <c r="I34" s="296">
        <v>0</v>
      </c>
      <c r="J34" s="170"/>
    </row>
    <row r="35" spans="4:10" ht="24" customHeight="1">
      <c r="D35" s="266"/>
      <c r="E35" s="267" t="s">
        <v>540</v>
      </c>
      <c r="F35" s="522" t="s">
        <v>563</v>
      </c>
      <c r="G35" s="523"/>
      <c r="H35" s="295" t="s">
        <v>241</v>
      </c>
      <c r="I35" s="296">
        <v>0</v>
      </c>
      <c r="J35" s="170"/>
    </row>
    <row r="36" spans="4:10" ht="24" customHeight="1">
      <c r="D36" s="266"/>
      <c r="E36" s="267" t="s">
        <v>541</v>
      </c>
      <c r="F36" s="520" t="s">
        <v>564</v>
      </c>
      <c r="G36" s="521"/>
      <c r="H36" s="295" t="s">
        <v>241</v>
      </c>
      <c r="I36" s="296">
        <v>5638.48</v>
      </c>
      <c r="J36" s="170"/>
    </row>
    <row r="37" spans="4:10" ht="24" customHeight="1">
      <c r="D37" s="266"/>
      <c r="E37" s="267" t="s">
        <v>589</v>
      </c>
      <c r="F37" s="522" t="s">
        <v>562</v>
      </c>
      <c r="G37" s="523"/>
      <c r="H37" s="295" t="s">
        <v>241</v>
      </c>
      <c r="I37" s="296">
        <v>0</v>
      </c>
      <c r="J37" s="170"/>
    </row>
    <row r="38" spans="4:10" ht="24" customHeight="1">
      <c r="D38" s="266"/>
      <c r="E38" s="267" t="s">
        <v>590</v>
      </c>
      <c r="F38" s="522" t="s">
        <v>563</v>
      </c>
      <c r="G38" s="523"/>
      <c r="H38" s="295" t="s">
        <v>241</v>
      </c>
      <c r="I38" s="296">
        <v>0</v>
      </c>
      <c r="J38" s="170"/>
    </row>
    <row r="39" spans="4:10" ht="24" customHeight="1">
      <c r="D39" s="266"/>
      <c r="E39" s="267" t="s">
        <v>591</v>
      </c>
      <c r="F39" s="520" t="s">
        <v>110</v>
      </c>
      <c r="G39" s="521"/>
      <c r="H39" s="295" t="s">
        <v>241</v>
      </c>
      <c r="I39" s="297">
        <f>SUM(I40:I41)</f>
        <v>0</v>
      </c>
      <c r="J39" s="170"/>
    </row>
    <row r="40" spans="4:10" ht="24" customHeight="1">
      <c r="D40" s="266"/>
      <c r="E40" s="267" t="s">
        <v>592</v>
      </c>
      <c r="F40" s="520" t="s">
        <v>552</v>
      </c>
      <c r="G40" s="521"/>
      <c r="H40" s="295" t="s">
        <v>241</v>
      </c>
      <c r="I40" s="296">
        <v>0</v>
      </c>
      <c r="J40" s="170"/>
    </row>
    <row r="41" spans="4:10" ht="24" customHeight="1">
      <c r="D41" s="266"/>
      <c r="E41" s="267" t="s">
        <v>593</v>
      </c>
      <c r="F41" s="520" t="s">
        <v>111</v>
      </c>
      <c r="G41" s="521"/>
      <c r="H41" s="295" t="s">
        <v>241</v>
      </c>
      <c r="I41" s="296">
        <v>0</v>
      </c>
      <c r="J41" s="170"/>
    </row>
    <row r="42" spans="4:10" ht="24" customHeight="1">
      <c r="D42" s="266"/>
      <c r="E42" s="267" t="s">
        <v>882</v>
      </c>
      <c r="F42" s="520" t="s">
        <v>880</v>
      </c>
      <c r="G42" s="521"/>
      <c r="H42" s="295" t="s">
        <v>241</v>
      </c>
      <c r="I42" s="296">
        <v>0</v>
      </c>
      <c r="J42" s="170"/>
    </row>
    <row r="43" spans="4:10" ht="24" customHeight="1">
      <c r="D43" s="266"/>
      <c r="E43" s="267" t="s">
        <v>883</v>
      </c>
      <c r="F43" s="520" t="s">
        <v>881</v>
      </c>
      <c r="G43" s="521"/>
      <c r="H43" s="295" t="s">
        <v>241</v>
      </c>
      <c r="I43" s="296">
        <v>0</v>
      </c>
      <c r="J43" s="170"/>
    </row>
    <row r="44" spans="4:10" ht="24" customHeight="1">
      <c r="D44" s="266"/>
      <c r="E44" s="267" t="s">
        <v>595</v>
      </c>
      <c r="F44" s="520" t="s">
        <v>556</v>
      </c>
      <c r="G44" s="521"/>
      <c r="H44" s="295" t="s">
        <v>241</v>
      </c>
      <c r="I44" s="296">
        <v>0</v>
      </c>
      <c r="J44" s="170"/>
    </row>
    <row r="45" spans="1:10" s="75" customFormat="1" ht="24" customHeight="1">
      <c r="A45" s="74"/>
      <c r="B45" s="74"/>
      <c r="D45" s="200" t="s">
        <v>913</v>
      </c>
      <c r="E45" s="211" t="s">
        <v>914</v>
      </c>
      <c r="F45" s="544"/>
      <c r="G45" s="545"/>
      <c r="H45" s="191" t="s">
        <v>241</v>
      </c>
      <c r="I45" s="235"/>
      <c r="J45" s="170"/>
    </row>
    <row r="46" spans="4:10" ht="24" customHeight="1">
      <c r="D46" s="188"/>
      <c r="E46" s="283"/>
      <c r="F46" s="247" t="s">
        <v>542</v>
      </c>
      <c r="G46" s="247"/>
      <c r="H46" s="193"/>
      <c r="I46" s="208"/>
      <c r="J46" s="170"/>
    </row>
    <row r="47" spans="4:10" ht="24" customHeight="1">
      <c r="D47" s="266"/>
      <c r="E47" s="267" t="s">
        <v>543</v>
      </c>
      <c r="F47" s="525" t="s">
        <v>77</v>
      </c>
      <c r="G47" s="526"/>
      <c r="H47" s="295" t="s">
        <v>241</v>
      </c>
      <c r="I47" s="296">
        <v>0</v>
      </c>
      <c r="J47" s="170"/>
    </row>
    <row r="48" spans="4:10" ht="24" customHeight="1">
      <c r="D48" s="266"/>
      <c r="E48" s="267" t="s">
        <v>512</v>
      </c>
      <c r="F48" s="525" t="s">
        <v>78</v>
      </c>
      <c r="G48" s="526"/>
      <c r="H48" s="295" t="s">
        <v>241</v>
      </c>
      <c r="I48" s="296">
        <v>0</v>
      </c>
      <c r="J48" s="170"/>
    </row>
    <row r="49" spans="4:10" ht="24" customHeight="1">
      <c r="D49" s="266"/>
      <c r="E49" s="267" t="s">
        <v>514</v>
      </c>
      <c r="F49" s="520" t="s">
        <v>79</v>
      </c>
      <c r="G49" s="521"/>
      <c r="H49" s="295" t="s">
        <v>241</v>
      </c>
      <c r="I49" s="296">
        <v>0</v>
      </c>
      <c r="J49" s="170"/>
    </row>
    <row r="50" spans="4:10" ht="24" customHeight="1">
      <c r="D50" s="266"/>
      <c r="E50" s="267" t="s">
        <v>515</v>
      </c>
      <c r="F50" s="525" t="s">
        <v>80</v>
      </c>
      <c r="G50" s="526"/>
      <c r="H50" s="295" t="s">
        <v>81</v>
      </c>
      <c r="I50" s="296">
        <v>62.4</v>
      </c>
      <c r="J50" s="170"/>
    </row>
    <row r="51" spans="4:10" ht="24" customHeight="1">
      <c r="D51" s="266"/>
      <c r="E51" s="267" t="s">
        <v>518</v>
      </c>
      <c r="F51" s="525" t="s">
        <v>82</v>
      </c>
      <c r="G51" s="526"/>
      <c r="H51" s="295" t="s">
        <v>81</v>
      </c>
      <c r="I51" s="296">
        <v>19</v>
      </c>
      <c r="J51" s="170"/>
    </row>
    <row r="52" spans="4:10" ht="24" customHeight="1">
      <c r="D52" s="266"/>
      <c r="E52" s="267" t="s">
        <v>544</v>
      </c>
      <c r="F52" s="525" t="s">
        <v>83</v>
      </c>
      <c r="G52" s="526"/>
      <c r="H52" s="295" t="s">
        <v>596</v>
      </c>
      <c r="I52" s="303">
        <v>80.691</v>
      </c>
      <c r="J52" s="170"/>
    </row>
    <row r="53" spans="4:10" ht="24" customHeight="1">
      <c r="D53" s="266"/>
      <c r="E53" s="267" t="s">
        <v>333</v>
      </c>
      <c r="F53" s="529" t="s">
        <v>84</v>
      </c>
      <c r="G53" s="530"/>
      <c r="H53" s="295" t="s">
        <v>596</v>
      </c>
      <c r="I53" s="303">
        <v>54.64</v>
      </c>
      <c r="J53" s="170"/>
    </row>
    <row r="54" spans="4:10" ht="24" customHeight="1">
      <c r="D54" s="266"/>
      <c r="E54" s="267" t="s">
        <v>502</v>
      </c>
      <c r="F54" s="525" t="s">
        <v>85</v>
      </c>
      <c r="G54" s="526"/>
      <c r="H54" s="295" t="s">
        <v>596</v>
      </c>
      <c r="I54" s="303">
        <v>0</v>
      </c>
      <c r="J54" s="170"/>
    </row>
    <row r="55" spans="4:10" ht="24" customHeight="1">
      <c r="D55" s="266"/>
      <c r="E55" s="267" t="s">
        <v>546</v>
      </c>
      <c r="F55" s="525" t="s">
        <v>86</v>
      </c>
      <c r="G55" s="526"/>
      <c r="H55" s="295" t="s">
        <v>596</v>
      </c>
      <c r="I55" s="305">
        <f>SUM(I56:I57)</f>
        <v>26.3</v>
      </c>
      <c r="J55" s="170"/>
    </row>
    <row r="56" spans="4:10" ht="24" customHeight="1">
      <c r="D56" s="266"/>
      <c r="E56" s="267" t="s">
        <v>597</v>
      </c>
      <c r="F56" s="520" t="s">
        <v>603</v>
      </c>
      <c r="G56" s="521"/>
      <c r="H56" s="295" t="s">
        <v>596</v>
      </c>
      <c r="I56" s="303">
        <v>26.3</v>
      </c>
      <c r="J56" s="170"/>
    </row>
    <row r="57" spans="4:10" ht="24" customHeight="1">
      <c r="D57" s="266"/>
      <c r="E57" s="267" t="s">
        <v>598</v>
      </c>
      <c r="F57" s="520" t="s">
        <v>604</v>
      </c>
      <c r="G57" s="521"/>
      <c r="H57" s="295" t="s">
        <v>596</v>
      </c>
      <c r="I57" s="303">
        <v>0</v>
      </c>
      <c r="J57" s="170"/>
    </row>
    <row r="58" spans="4:10" ht="24" customHeight="1">
      <c r="D58" s="266"/>
      <c r="E58" s="267" t="s">
        <v>547</v>
      </c>
      <c r="F58" s="525" t="s">
        <v>87</v>
      </c>
      <c r="G58" s="526"/>
      <c r="H58" s="295" t="s">
        <v>599</v>
      </c>
      <c r="I58" s="296">
        <v>0</v>
      </c>
      <c r="J58" s="170"/>
    </row>
    <row r="59" spans="4:10" ht="24" customHeight="1">
      <c r="D59" s="266"/>
      <c r="E59" s="354" t="s">
        <v>548</v>
      </c>
      <c r="F59" s="525" t="s">
        <v>88</v>
      </c>
      <c r="G59" s="526"/>
      <c r="H59" s="295" t="s">
        <v>545</v>
      </c>
      <c r="I59" s="296">
        <v>2.94</v>
      </c>
      <c r="J59" s="170"/>
    </row>
    <row r="60" spans="4:10" ht="24" customHeight="1">
      <c r="D60" s="266"/>
      <c r="E60" s="354" t="s">
        <v>549</v>
      </c>
      <c r="F60" s="525" t="s">
        <v>89</v>
      </c>
      <c r="G60" s="526"/>
      <c r="H60" s="295" t="s">
        <v>545</v>
      </c>
      <c r="I60" s="296">
        <v>1.64</v>
      </c>
      <c r="J60" s="170"/>
    </row>
    <row r="61" spans="4:10" ht="24" customHeight="1">
      <c r="D61" s="266"/>
      <c r="E61" s="354" t="s">
        <v>550</v>
      </c>
      <c r="F61" s="525" t="s">
        <v>90</v>
      </c>
      <c r="G61" s="526"/>
      <c r="H61" s="295" t="s">
        <v>91</v>
      </c>
      <c r="I61" s="304">
        <v>0</v>
      </c>
      <c r="J61" s="170"/>
    </row>
    <row r="62" spans="4:10" ht="24" customHeight="1">
      <c r="D62" s="266"/>
      <c r="E62" s="354" t="s">
        <v>600</v>
      </c>
      <c r="F62" s="525" t="s">
        <v>92</v>
      </c>
      <c r="G62" s="526"/>
      <c r="H62" s="295" t="s">
        <v>91</v>
      </c>
      <c r="I62" s="304">
        <v>1</v>
      </c>
      <c r="J62" s="170"/>
    </row>
    <row r="63" spans="4:10" ht="24" customHeight="1">
      <c r="D63" s="266"/>
      <c r="E63" s="354" t="s">
        <v>601</v>
      </c>
      <c r="F63" s="525" t="s">
        <v>93</v>
      </c>
      <c r="G63" s="526"/>
      <c r="H63" s="295" t="s">
        <v>91</v>
      </c>
      <c r="I63" s="304">
        <v>0</v>
      </c>
      <c r="J63" s="170"/>
    </row>
    <row r="64" spans="4:10" ht="24" customHeight="1">
      <c r="D64" s="266"/>
      <c r="E64" s="354" t="s">
        <v>602</v>
      </c>
      <c r="F64" s="525" t="s">
        <v>568</v>
      </c>
      <c r="G64" s="526"/>
      <c r="H64" s="295" t="s">
        <v>594</v>
      </c>
      <c r="I64" s="304">
        <v>32</v>
      </c>
      <c r="J64" s="170"/>
    </row>
    <row r="65" spans="4:10" ht="24" customHeight="1">
      <c r="D65" s="266"/>
      <c r="E65" s="354" t="s">
        <v>94</v>
      </c>
      <c r="F65" s="525" t="s">
        <v>96</v>
      </c>
      <c r="G65" s="526"/>
      <c r="H65" s="295" t="s">
        <v>97</v>
      </c>
      <c r="I65" s="296">
        <v>158</v>
      </c>
      <c r="J65" s="170"/>
    </row>
    <row r="66" spans="4:10" ht="24" customHeight="1">
      <c r="D66" s="266"/>
      <c r="E66" s="354" t="s">
        <v>95</v>
      </c>
      <c r="F66" s="525" t="s">
        <v>99</v>
      </c>
      <c r="G66" s="526"/>
      <c r="H66" s="357" t="s">
        <v>849</v>
      </c>
      <c r="I66" s="296">
        <v>18.09</v>
      </c>
      <c r="J66" s="170"/>
    </row>
    <row r="67" spans="4:10" ht="24" customHeight="1">
      <c r="D67" s="266"/>
      <c r="E67" s="355" t="s">
        <v>98</v>
      </c>
      <c r="F67" s="525" t="s">
        <v>101</v>
      </c>
      <c r="G67" s="526"/>
      <c r="H67" s="301" t="s">
        <v>102</v>
      </c>
      <c r="I67" s="296">
        <v>6.06</v>
      </c>
      <c r="J67" s="170"/>
    </row>
    <row r="68" spans="4:10" ht="24" customHeight="1" thickBot="1">
      <c r="D68" s="266"/>
      <c r="E68" s="356" t="s">
        <v>100</v>
      </c>
      <c r="F68" s="527" t="s">
        <v>214</v>
      </c>
      <c r="G68" s="528"/>
      <c r="H68" s="306"/>
      <c r="I68" s="307" t="s">
        <v>926</v>
      </c>
      <c r="J68" s="170"/>
    </row>
    <row r="69" spans="4:10" ht="11.25">
      <c r="D69" s="266"/>
      <c r="E69" s="308"/>
      <c r="F69" s="309"/>
      <c r="G69" s="309"/>
      <c r="H69" s="310"/>
      <c r="I69" s="311"/>
      <c r="J69" s="170"/>
    </row>
    <row r="70" spans="4:10" ht="11.25">
      <c r="D70" s="273"/>
      <c r="E70" s="531"/>
      <c r="F70" s="531"/>
      <c r="G70" s="531"/>
      <c r="H70" s="531"/>
      <c r="I70" s="531"/>
      <c r="J70" s="170"/>
    </row>
    <row r="71" spans="4:10" ht="11.25">
      <c r="D71" s="275"/>
      <c r="E71" s="276"/>
      <c r="F71" s="276"/>
      <c r="G71" s="276"/>
      <c r="H71" s="276"/>
      <c r="I71" s="276"/>
      <c r="J71" s="277"/>
    </row>
  </sheetData>
  <sheetProtection password="FA9C" sheet="1" objects="1" scenarios="1" formatColumns="0" formatRows="0"/>
  <mergeCells count="57">
    <mergeCell ref="F35:G35"/>
    <mergeCell ref="F36:G36"/>
    <mergeCell ref="F23:G23"/>
    <mergeCell ref="F47:G47"/>
    <mergeCell ref="F48:G48"/>
    <mergeCell ref="F41:G41"/>
    <mergeCell ref="F44:G44"/>
    <mergeCell ref="F45:G45"/>
    <mergeCell ref="F49:G49"/>
    <mergeCell ref="F50:G50"/>
    <mergeCell ref="E8:I8"/>
    <mergeCell ref="F38:G38"/>
    <mergeCell ref="F11:G11"/>
    <mergeCell ref="F12:G12"/>
    <mergeCell ref="F27:G27"/>
    <mergeCell ref="F40:G40"/>
    <mergeCell ref="F31:G31"/>
    <mergeCell ref="E18:E21"/>
    <mergeCell ref="E70:I70"/>
    <mergeCell ref="E9:I9"/>
    <mergeCell ref="F13:G13"/>
    <mergeCell ref="F14:G14"/>
    <mergeCell ref="F15:G15"/>
    <mergeCell ref="F42:G42"/>
    <mergeCell ref="F43:G43"/>
    <mergeCell ref="F51:G51"/>
    <mergeCell ref="F52:G52"/>
    <mergeCell ref="F53:G53"/>
    <mergeCell ref="F54:G54"/>
    <mergeCell ref="F55:G55"/>
    <mergeCell ref="F56:G56"/>
    <mergeCell ref="F57:G57"/>
    <mergeCell ref="F58:G58"/>
    <mergeCell ref="F63:G63"/>
    <mergeCell ref="F64:G64"/>
    <mergeCell ref="F25:G25"/>
    <mergeCell ref="F26:G26"/>
    <mergeCell ref="F28:G28"/>
    <mergeCell ref="F39:G39"/>
    <mergeCell ref="F29:G29"/>
    <mergeCell ref="F30:G30"/>
    <mergeCell ref="F37:G37"/>
    <mergeCell ref="F59:G59"/>
    <mergeCell ref="F60:G60"/>
    <mergeCell ref="F61:G61"/>
    <mergeCell ref="F62:G62"/>
    <mergeCell ref="F65:G65"/>
    <mergeCell ref="F66:G66"/>
    <mergeCell ref="F67:G67"/>
    <mergeCell ref="F68:G68"/>
    <mergeCell ref="F32:G32"/>
    <mergeCell ref="F33:G33"/>
    <mergeCell ref="F34:G34"/>
    <mergeCell ref="F16:G16"/>
    <mergeCell ref="F17:G17"/>
    <mergeCell ref="F24:G24"/>
    <mergeCell ref="F18:F21"/>
  </mergeCells>
  <dataValidations count="6">
    <dataValidation type="textLength" operator="lessThanOrEqual" allowBlank="1" showInputMessage="1" showErrorMessage="1" sqref="I68:I69">
      <formula1>300</formula1>
    </dataValidation>
    <dataValidation type="decimal" allowBlank="1" showInputMessage="1" showErrorMessage="1" error="Значение должно быть действительным числом" sqref="I47:I54 I25:I38 I23 I56:I67 I40:I45 I16 I14 I18:I19">
      <formula1>-999999999</formula1>
      <formula2>999999999999</formula2>
    </dataValidation>
    <dataValidation type="decimal" allowBlank="1" showInputMessage="1" showErrorMessage="1" sqref="I55 I24 I39 I20 I17 I15">
      <formula1>-999999999</formula1>
      <formula2>999999999999</formula2>
    </dataValidation>
    <dataValidation allowBlank="1" error="Значение должно быть действительным числом" sqref="I21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8:F21">
      <formula1>kind_of_fuels</formula1>
    </dataValidation>
  </dataValidations>
  <hyperlinks>
    <hyperlink ref="F46" location="'ТС показатели'!A1" display="Добавить запись"/>
    <hyperlink ref="F22" location="'ТС показатели'!A1" display="Добавить вид топлива"/>
    <hyperlink ref="D45" location="'ТС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  <ignoredErrors>
    <ignoredError sqref="I2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E7">
      <selection activeCell="I26" sqref="I26"/>
    </sheetView>
  </sheetViews>
  <sheetFormatPr defaultColWidth="9.140625" defaultRowHeight="11.25"/>
  <cols>
    <col min="1" max="1" width="8.00390625" style="80" hidden="1" customWidth="1"/>
    <col min="2" max="2" width="66.8515625" style="80" hidden="1" customWidth="1"/>
    <col min="3" max="3" width="15.8515625" style="313" hidden="1" customWidth="1"/>
    <col min="4" max="4" width="15.140625" style="313" bestFit="1" customWidth="1"/>
    <col min="5" max="5" width="7.00390625" style="313" bestFit="1" customWidth="1"/>
    <col min="6" max="6" width="36.7109375" style="313" customWidth="1"/>
    <col min="7" max="7" width="56.00390625" style="313" customWidth="1"/>
    <col min="8" max="8" width="19.140625" style="313" customWidth="1"/>
    <col min="9" max="9" width="27.57421875" style="313" customWidth="1"/>
    <col min="10" max="10" width="16.7109375" style="325" customWidth="1"/>
    <col min="11" max="31" width="9.140625" style="316" customWidth="1"/>
    <col min="32" max="32" width="14.57421875" style="316" customWidth="1"/>
    <col min="33" max="16384" width="9.140625" style="316" customWidth="1"/>
  </cols>
  <sheetData>
    <row r="1" spans="1:11" s="79" customFormat="1" ht="11.25" hidden="1">
      <c r="A1" s="73"/>
      <c r="B1" s="73"/>
      <c r="E1" s="80"/>
      <c r="F1" s="80"/>
      <c r="G1" s="74"/>
      <c r="H1" s="74"/>
      <c r="I1" s="74"/>
      <c r="J1" s="312"/>
      <c r="K1" s="74"/>
    </row>
    <row r="2" spans="1:38" s="313" customFormat="1" ht="11.25" hidden="1">
      <c r="A2" s="73"/>
      <c r="B2" s="73"/>
      <c r="E2" s="314"/>
      <c r="F2" s="80"/>
      <c r="G2" s="74"/>
      <c r="H2" s="74"/>
      <c r="I2" s="74"/>
      <c r="J2" s="312"/>
      <c r="K2" s="315"/>
      <c r="L2" s="316"/>
      <c r="M2" s="316"/>
      <c r="N2" s="316"/>
      <c r="O2" s="80"/>
      <c r="P2" s="80"/>
      <c r="Q2" s="80"/>
      <c r="R2" s="72"/>
      <c r="S2" s="317"/>
      <c r="T2" s="318"/>
      <c r="U2" s="319"/>
      <c r="V2" s="319"/>
      <c r="W2" s="319"/>
      <c r="X2" s="320"/>
      <c r="Y2" s="82"/>
      <c r="AB2" s="80"/>
      <c r="AC2" s="79"/>
      <c r="AD2" s="80"/>
      <c r="AE2" s="72"/>
      <c r="AF2" s="284"/>
      <c r="AG2" s="318"/>
      <c r="AH2" s="321"/>
      <c r="AI2" s="321"/>
      <c r="AJ2" s="321"/>
      <c r="AK2" s="322"/>
      <c r="AL2" s="82"/>
    </row>
    <row r="3" spans="1:11" ht="11.25" hidden="1">
      <c r="A3" s="73"/>
      <c r="B3" s="83"/>
      <c r="E3" s="314"/>
      <c r="F3" s="80"/>
      <c r="G3" s="80"/>
      <c r="H3" s="80"/>
      <c r="I3" s="80"/>
      <c r="J3" s="323"/>
      <c r="K3" s="315"/>
    </row>
    <row r="4" spans="1:10" ht="11.25" hidden="1">
      <c r="A4" s="73"/>
      <c r="B4" s="73"/>
      <c r="E4" s="314"/>
      <c r="F4" s="314"/>
      <c r="G4" s="314"/>
      <c r="H4" s="314"/>
      <c r="I4" s="314"/>
      <c r="J4" s="323"/>
    </row>
    <row r="5" spans="3:11" ht="11.25" hidden="1">
      <c r="C5" s="324"/>
      <c r="D5" s="324"/>
      <c r="K5" s="326"/>
    </row>
    <row r="6" spans="3:11" ht="11.25" hidden="1">
      <c r="C6" s="324"/>
      <c r="D6" s="324"/>
      <c r="K6" s="326"/>
    </row>
    <row r="7" ht="11.25"/>
    <row r="8" spans="1:10" s="328" customFormat="1" ht="24" customHeight="1" thickBot="1">
      <c r="A8" s="80"/>
      <c r="B8" s="80"/>
      <c r="C8" s="313"/>
      <c r="D8" s="256"/>
      <c r="E8" s="180"/>
      <c r="F8" s="229"/>
      <c r="G8" s="189"/>
      <c r="H8" s="189"/>
      <c r="I8" s="180"/>
      <c r="J8" s="327"/>
    </row>
    <row r="9" spans="1:10" s="328" customFormat="1" ht="11.25">
      <c r="A9" s="80"/>
      <c r="B9" s="80"/>
      <c r="C9" s="313"/>
      <c r="D9" s="257"/>
      <c r="E9" s="508" t="s">
        <v>888</v>
      </c>
      <c r="F9" s="509"/>
      <c r="G9" s="509"/>
      <c r="H9" s="509"/>
      <c r="I9" s="510"/>
      <c r="J9" s="329"/>
    </row>
    <row r="10" spans="1:10" s="328" customFormat="1" ht="12" thickBot="1">
      <c r="A10" s="80"/>
      <c r="B10" s="80"/>
      <c r="C10" s="313"/>
      <c r="D10" s="257"/>
      <c r="E10" s="511" t="str">
        <f>IF(org="","",IF(fil="",org,org&amp;" ("&amp;fil&amp;")"))</f>
        <v>ОАО " БЕЛГОРОДАСБЕСТОЦЕМЕНТ"</v>
      </c>
      <c r="F10" s="512"/>
      <c r="G10" s="512"/>
      <c r="H10" s="512"/>
      <c r="I10" s="513"/>
      <c r="J10" s="329"/>
    </row>
    <row r="11" spans="1:10" s="328" customFormat="1" ht="12" thickBot="1">
      <c r="A11" s="80"/>
      <c r="B11" s="80"/>
      <c r="C11" s="313"/>
      <c r="D11" s="257"/>
      <c r="E11" s="169"/>
      <c r="F11" s="169"/>
      <c r="G11" s="169"/>
      <c r="H11" s="169"/>
      <c r="I11" s="169"/>
      <c r="J11" s="330"/>
    </row>
    <row r="12" spans="1:10" s="328" customFormat="1" ht="15" customHeight="1" thickBot="1">
      <c r="A12" s="80"/>
      <c r="B12" s="80"/>
      <c r="C12" s="313"/>
      <c r="D12" s="257"/>
      <c r="E12" s="201" t="s">
        <v>138</v>
      </c>
      <c r="F12" s="514" t="s">
        <v>551</v>
      </c>
      <c r="G12" s="514"/>
      <c r="H12" s="202" t="s">
        <v>243</v>
      </c>
      <c r="I12" s="214" t="s">
        <v>504</v>
      </c>
      <c r="J12" s="330"/>
    </row>
    <row r="13" spans="1:10" s="328" customFormat="1" ht="15" customHeight="1" thickBot="1">
      <c r="A13" s="80"/>
      <c r="B13" s="80"/>
      <c r="C13" s="313"/>
      <c r="D13" s="257"/>
      <c r="E13" s="215">
        <v>1</v>
      </c>
      <c r="F13" s="549">
        <f>E13+1</f>
        <v>2</v>
      </c>
      <c r="G13" s="549"/>
      <c r="H13" s="216">
        <f>F13+1</f>
        <v>3</v>
      </c>
      <c r="I13" s="217">
        <f>H13+1</f>
        <v>4</v>
      </c>
      <c r="J13" s="195"/>
    </row>
    <row r="14" spans="1:10" s="328" customFormat="1" ht="15" customHeight="1">
      <c r="A14" s="80"/>
      <c r="B14" s="80"/>
      <c r="C14" s="313"/>
      <c r="D14" s="257"/>
      <c r="E14" s="331">
        <v>1</v>
      </c>
      <c r="F14" s="550" t="s">
        <v>552</v>
      </c>
      <c r="G14" s="550"/>
      <c r="H14" s="225"/>
      <c r="I14" s="332">
        <f>SUMIF(G15:G19,G15,I15:I19)</f>
        <v>0</v>
      </c>
      <c r="J14" s="330"/>
    </row>
    <row r="15" spans="4:10" ht="15" customHeight="1" hidden="1">
      <c r="D15" s="266"/>
      <c r="E15" s="503" t="s">
        <v>284</v>
      </c>
      <c r="F15" s="548"/>
      <c r="G15" s="333" t="s">
        <v>553</v>
      </c>
      <c r="H15" s="334"/>
      <c r="I15" s="335"/>
      <c r="J15" s="336"/>
    </row>
    <row r="16" spans="4:10" ht="15" customHeight="1" hidden="1">
      <c r="D16" s="266"/>
      <c r="E16" s="503"/>
      <c r="F16" s="548"/>
      <c r="G16" s="333" t="s">
        <v>570</v>
      </c>
      <c r="H16" s="337"/>
      <c r="I16" s="338"/>
      <c r="J16" s="336"/>
    </row>
    <row r="17" spans="4:10" ht="15" customHeight="1" hidden="1">
      <c r="D17" s="266"/>
      <c r="E17" s="503"/>
      <c r="F17" s="548"/>
      <c r="G17" s="333" t="s">
        <v>569</v>
      </c>
      <c r="H17" s="334"/>
      <c r="I17" s="335"/>
      <c r="J17" s="336"/>
    </row>
    <row r="18" spans="4:10" ht="15" customHeight="1" hidden="1">
      <c r="D18" s="266"/>
      <c r="E18" s="503"/>
      <c r="F18" s="548"/>
      <c r="G18" s="333" t="s">
        <v>554</v>
      </c>
      <c r="H18" s="334"/>
      <c r="I18" s="339"/>
      <c r="J18" s="336"/>
    </row>
    <row r="19" spans="4:10" ht="15" customHeight="1">
      <c r="D19" s="266"/>
      <c r="E19" s="241"/>
      <c r="F19" s="199" t="s">
        <v>542</v>
      </c>
      <c r="G19" s="219"/>
      <c r="H19" s="219"/>
      <c r="I19" s="221"/>
      <c r="J19" s="336"/>
    </row>
    <row r="20" spans="1:10" s="328" customFormat="1" ht="15" customHeight="1">
      <c r="A20" s="80"/>
      <c r="B20" s="80"/>
      <c r="C20" s="313"/>
      <c r="D20" s="257"/>
      <c r="E20" s="340">
        <v>2</v>
      </c>
      <c r="F20" s="547" t="s">
        <v>555</v>
      </c>
      <c r="G20" s="547"/>
      <c r="H20" s="194"/>
      <c r="I20" s="332">
        <f>SUMIF(G21:G25,G21,I21:I25)</f>
        <v>0</v>
      </c>
      <c r="J20" s="330"/>
    </row>
    <row r="21" spans="4:10" ht="15" customHeight="1" hidden="1">
      <c r="D21" s="266"/>
      <c r="E21" s="503" t="s">
        <v>586</v>
      </c>
      <c r="F21" s="548"/>
      <c r="G21" s="333" t="s">
        <v>553</v>
      </c>
      <c r="H21" s="334"/>
      <c r="I21" s="335"/>
      <c r="J21" s="336"/>
    </row>
    <row r="22" spans="4:10" ht="15" customHeight="1" hidden="1">
      <c r="D22" s="266"/>
      <c r="E22" s="503"/>
      <c r="F22" s="548"/>
      <c r="G22" s="333" t="s">
        <v>570</v>
      </c>
      <c r="H22" s="337"/>
      <c r="I22" s="338"/>
      <c r="J22" s="336"/>
    </row>
    <row r="23" spans="4:10" ht="15" customHeight="1" hidden="1">
      <c r="D23" s="266"/>
      <c r="E23" s="503"/>
      <c r="F23" s="548"/>
      <c r="G23" s="333" t="s">
        <v>569</v>
      </c>
      <c r="H23" s="334"/>
      <c r="I23" s="335"/>
      <c r="J23" s="336"/>
    </row>
    <row r="24" spans="4:10" ht="15" customHeight="1" hidden="1">
      <c r="D24" s="266"/>
      <c r="E24" s="503"/>
      <c r="F24" s="548"/>
      <c r="G24" s="333" t="s">
        <v>554</v>
      </c>
      <c r="H24" s="334"/>
      <c r="I24" s="339"/>
      <c r="J24" s="336"/>
    </row>
    <row r="25" spans="4:10" ht="15" customHeight="1">
      <c r="D25" s="266"/>
      <c r="E25" s="241"/>
      <c r="F25" s="199" t="s">
        <v>542</v>
      </c>
      <c r="G25" s="219"/>
      <c r="H25" s="219"/>
      <c r="I25" s="221"/>
      <c r="J25" s="336"/>
    </row>
    <row r="26" spans="1:10" s="328" customFormat="1" ht="22.5" customHeight="1">
      <c r="A26" s="80"/>
      <c r="B26" s="80"/>
      <c r="C26" s="313"/>
      <c r="D26" s="257"/>
      <c r="E26" s="340">
        <v>3</v>
      </c>
      <c r="F26" s="547" t="s">
        <v>556</v>
      </c>
      <c r="G26" s="547"/>
      <c r="H26" s="194"/>
      <c r="I26" s="332">
        <f>SUMIF(G27:G31,G27,I27:I31)</f>
        <v>0</v>
      </c>
      <c r="J26" s="330"/>
    </row>
    <row r="27" spans="4:10" ht="15" customHeight="1" hidden="1">
      <c r="D27" s="266"/>
      <c r="E27" s="503" t="s">
        <v>587</v>
      </c>
      <c r="F27" s="548"/>
      <c r="G27" s="333" t="s">
        <v>553</v>
      </c>
      <c r="H27" s="334"/>
      <c r="I27" s="335"/>
      <c r="J27" s="336"/>
    </row>
    <row r="28" spans="4:10" ht="15" customHeight="1" hidden="1">
      <c r="D28" s="266"/>
      <c r="E28" s="503"/>
      <c r="F28" s="548"/>
      <c r="G28" s="333" t="s">
        <v>570</v>
      </c>
      <c r="H28" s="337"/>
      <c r="I28" s="338"/>
      <c r="J28" s="336"/>
    </row>
    <row r="29" spans="4:10" ht="15" customHeight="1" hidden="1">
      <c r="D29" s="266"/>
      <c r="E29" s="503"/>
      <c r="F29" s="548"/>
      <c r="G29" s="333" t="s">
        <v>569</v>
      </c>
      <c r="H29" s="334"/>
      <c r="I29" s="335"/>
      <c r="J29" s="336"/>
    </row>
    <row r="30" spans="4:10" ht="15" customHeight="1" hidden="1">
      <c r="D30" s="266"/>
      <c r="E30" s="503"/>
      <c r="F30" s="548"/>
      <c r="G30" s="333" t="s">
        <v>554</v>
      </c>
      <c r="H30" s="334"/>
      <c r="I30" s="339"/>
      <c r="J30" s="336"/>
    </row>
    <row r="31" spans="4:10" ht="15" customHeight="1" thickBot="1">
      <c r="D31" s="266"/>
      <c r="E31" s="242"/>
      <c r="F31" s="222" t="s">
        <v>542</v>
      </c>
      <c r="G31" s="223"/>
      <c r="H31" s="223"/>
      <c r="I31" s="224"/>
      <c r="J31" s="336"/>
    </row>
    <row r="32" spans="4:10" ht="11.25">
      <c r="D32" s="273"/>
      <c r="E32" s="274"/>
      <c r="F32" s="274"/>
      <c r="G32" s="274"/>
      <c r="H32" s="274"/>
      <c r="I32" s="274"/>
      <c r="J32" s="336"/>
    </row>
    <row r="33" spans="1:10" s="313" customFormat="1" ht="11.25">
      <c r="A33" s="80"/>
      <c r="B33" s="80"/>
      <c r="D33" s="273"/>
      <c r="E33" s="531"/>
      <c r="F33" s="531"/>
      <c r="G33" s="531"/>
      <c r="H33" s="531"/>
      <c r="I33" s="531"/>
      <c r="J33" s="546"/>
    </row>
    <row r="34" spans="4:10" ht="11.25">
      <c r="D34" s="275"/>
      <c r="E34" s="276"/>
      <c r="F34" s="276"/>
      <c r="G34" s="276"/>
      <c r="H34" s="276"/>
      <c r="I34" s="276"/>
      <c r="J34" s="341"/>
    </row>
    <row r="36" ht="11.25"/>
    <row r="37" ht="11.25"/>
    <row r="38" ht="11.25"/>
    <row r="39" ht="11.25"/>
    <row r="40" ht="11.25"/>
  </sheetData>
  <sheetProtection password="FA9C" sheet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D5:L23"/>
  <sheetViews>
    <sheetView zoomScalePageLayoutView="0" workbookViewId="0" topLeftCell="D5">
      <selection activeCell="H18" sqref="H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373"/>
    </row>
    <row r="6" spans="4:12" ht="15" customHeight="1">
      <c r="D6" s="555" t="s">
        <v>889</v>
      </c>
      <c r="E6" s="556"/>
      <c r="F6" s="556"/>
      <c r="G6" s="556"/>
      <c r="H6" s="556"/>
      <c r="I6" s="556"/>
      <c r="J6" s="556"/>
      <c r="K6" s="556"/>
      <c r="L6" s="557"/>
    </row>
    <row r="7" spans="4:12" ht="15.75" customHeight="1" thickBot="1">
      <c r="D7" s="558" t="str">
        <f>IF(org="","",IF(fil="",org,org&amp;" ("&amp;fil&amp;")"))</f>
        <v>ОАО " БЕЛГОРОДАСБЕСТОЦЕМЕНТ"</v>
      </c>
      <c r="E7" s="559"/>
      <c r="F7" s="559"/>
      <c r="G7" s="559"/>
      <c r="H7" s="559"/>
      <c r="I7" s="559"/>
      <c r="J7" s="559"/>
      <c r="K7" s="559"/>
      <c r="L7" s="560"/>
    </row>
    <row r="8" spans="5:11" ht="15.75" customHeight="1">
      <c r="E8" s="374"/>
      <c r="F8" s="374"/>
      <c r="H8" s="374"/>
      <c r="I8" s="374"/>
      <c r="J8" s="374"/>
      <c r="K8" s="374"/>
    </row>
    <row r="9" spans="4:12" ht="15.75" customHeight="1">
      <c r="D9" s="375"/>
      <c r="E9" s="376"/>
      <c r="F9" s="377"/>
      <c r="G9" s="376"/>
      <c r="H9" s="376"/>
      <c r="I9" s="376"/>
      <c r="J9" s="376"/>
      <c r="K9" s="376"/>
      <c r="L9" s="378"/>
    </row>
    <row r="10" spans="4:12" ht="34.5" customHeight="1" thickBot="1">
      <c r="D10" s="379"/>
      <c r="E10" s="561" t="s">
        <v>890</v>
      </c>
      <c r="F10" s="562"/>
      <c r="G10" s="562"/>
      <c r="H10" s="562"/>
      <c r="I10" s="562"/>
      <c r="J10" s="562"/>
      <c r="K10" s="563"/>
      <c r="L10" s="380"/>
    </row>
    <row r="11" spans="4:12" ht="15" customHeight="1">
      <c r="D11" s="379"/>
      <c r="E11" s="381"/>
      <c r="F11" s="381"/>
      <c r="H11" s="381"/>
      <c r="I11" s="381"/>
      <c r="J11" s="381"/>
      <c r="K11" s="381"/>
      <c r="L11" s="380"/>
    </row>
    <row r="12" spans="4:12" ht="36" customHeight="1" thickBot="1">
      <c r="D12" s="379"/>
      <c r="E12" s="382" t="s">
        <v>873</v>
      </c>
      <c r="F12" s="382" t="s">
        <v>891</v>
      </c>
      <c r="G12" s="383" t="s">
        <v>892</v>
      </c>
      <c r="H12" s="383" t="s">
        <v>893</v>
      </c>
      <c r="I12" s="383" t="s">
        <v>894</v>
      </c>
      <c r="J12" s="383" t="s">
        <v>895</v>
      </c>
      <c r="K12" s="384" t="s">
        <v>896</v>
      </c>
      <c r="L12" s="380"/>
    </row>
    <row r="13" spans="4:12" ht="15" customHeight="1">
      <c r="D13" s="385"/>
      <c r="E13" s="386">
        <v>1</v>
      </c>
      <c r="F13" s="386">
        <f>E13+1</f>
        <v>2</v>
      </c>
      <c r="G13" s="386" t="s">
        <v>527</v>
      </c>
      <c r="H13" s="387">
        <v>4</v>
      </c>
      <c r="I13" s="387">
        <v>5</v>
      </c>
      <c r="J13" s="387">
        <v>6</v>
      </c>
      <c r="K13" s="387">
        <v>7</v>
      </c>
      <c r="L13" s="380"/>
    </row>
    <row r="14" spans="4:12" ht="15" customHeight="1">
      <c r="D14" s="385"/>
      <c r="E14" s="388">
        <v>1</v>
      </c>
      <c r="F14" s="551" t="s">
        <v>897</v>
      </c>
      <c r="G14" s="552"/>
      <c r="H14" s="552"/>
      <c r="I14" s="552"/>
      <c r="J14" s="552"/>
      <c r="K14" s="553"/>
      <c r="L14" s="380"/>
    </row>
    <row r="15" spans="4:12" ht="15" customHeight="1">
      <c r="D15" s="385"/>
      <c r="E15" s="388">
        <v>2</v>
      </c>
      <c r="F15" s="551" t="s">
        <v>898</v>
      </c>
      <c r="G15" s="552"/>
      <c r="H15" s="552"/>
      <c r="I15" s="552"/>
      <c r="J15" s="552"/>
      <c r="K15" s="553"/>
      <c r="L15" s="380"/>
    </row>
    <row r="16" spans="4:12" ht="15" customHeight="1">
      <c r="D16" s="385"/>
      <c r="E16" s="389"/>
      <c r="F16" s="390" t="s">
        <v>899</v>
      </c>
      <c r="G16" s="391"/>
      <c r="H16" s="392"/>
      <c r="I16" s="391"/>
      <c r="J16" s="392"/>
      <c r="K16" s="393" t="s">
        <v>526</v>
      </c>
      <c r="L16" s="380"/>
    </row>
    <row r="17" spans="4:12" ht="15" customHeight="1" hidden="1">
      <c r="D17" s="385"/>
      <c r="E17" s="394" t="s">
        <v>525</v>
      </c>
      <c r="F17" s="395"/>
      <c r="G17" s="395"/>
      <c r="H17" s="395"/>
      <c r="I17" s="395"/>
      <c r="J17" s="395"/>
      <c r="K17" s="396"/>
      <c r="L17" s="380"/>
    </row>
    <row r="18" spans="4:12" ht="15" customHeight="1" thickBot="1">
      <c r="D18" s="385" t="s">
        <v>300</v>
      </c>
      <c r="E18" s="397"/>
      <c r="F18" s="398"/>
      <c r="G18" s="399"/>
      <c r="H18" s="399"/>
      <c r="I18" s="399"/>
      <c r="J18" s="399"/>
      <c r="K18" s="400"/>
      <c r="L18" s="380"/>
    </row>
    <row r="19" spans="4:12" ht="11.25">
      <c r="D19" s="379"/>
      <c r="E19" s="374"/>
      <c r="F19" s="374"/>
      <c r="H19" s="374"/>
      <c r="I19" s="374"/>
      <c r="J19" s="374"/>
      <c r="K19" s="374"/>
      <c r="L19" s="380"/>
    </row>
    <row r="20" spans="4:12" ht="22.5" customHeight="1">
      <c r="D20" s="379"/>
      <c r="E20" s="401"/>
      <c r="F20" s="554" t="s">
        <v>900</v>
      </c>
      <c r="G20" s="554"/>
      <c r="H20" s="554"/>
      <c r="I20" s="554"/>
      <c r="J20" s="554"/>
      <c r="K20" s="554"/>
      <c r="L20" s="380"/>
    </row>
    <row r="21" spans="4:12" ht="15" customHeight="1">
      <c r="D21" s="379"/>
      <c r="E21" s="401"/>
      <c r="F21" s="402"/>
      <c r="H21" s="402"/>
      <c r="I21" s="402"/>
      <c r="J21" s="402"/>
      <c r="K21" s="402"/>
      <c r="L21" s="380"/>
    </row>
    <row r="22" spans="4:12" ht="15" customHeight="1">
      <c r="D22" s="379"/>
      <c r="E22" s="401"/>
      <c r="F22" s="402"/>
      <c r="H22" s="402"/>
      <c r="I22" s="402"/>
      <c r="J22" s="402"/>
      <c r="K22" s="402"/>
      <c r="L22" s="380"/>
    </row>
    <row r="23" spans="4:12" ht="12" thickBot="1">
      <c r="D23" s="403"/>
      <c r="E23" s="404"/>
      <c r="F23" s="404"/>
      <c r="G23" s="404"/>
      <c r="H23" s="404"/>
      <c r="I23" s="404"/>
      <c r="J23" s="404"/>
      <c r="K23" s="404"/>
      <c r="L23" s="405"/>
    </row>
    <row r="26" ht="15" customHeight="1"/>
  </sheetData>
  <sheetProtection password="FA9C" sheet="1" objects="1" scenarios="1"/>
  <mergeCells count="6">
    <mergeCell ref="F15:K15"/>
    <mergeCell ref="F20:K20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6:J16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6" sqref="E16"/>
    </sheetView>
  </sheetViews>
  <sheetFormatPr defaultColWidth="9.140625" defaultRowHeight="11.25"/>
  <cols>
    <col min="1" max="1" width="37.140625" style="65" hidden="1" customWidth="1"/>
    <col min="2" max="2" width="7.7109375" style="65" hidden="1" customWidth="1"/>
    <col min="3" max="3" width="2.140625" style="65" customWidth="1"/>
    <col min="4" max="4" width="17.140625" style="55" customWidth="1"/>
    <col min="5" max="5" width="125.57421875" style="55" customWidth="1"/>
    <col min="6" max="6" width="9.140625" style="55" customWidth="1"/>
    <col min="7" max="7" width="5.28125" style="55" customWidth="1"/>
    <col min="8" max="16384" width="9.140625" style="55" customWidth="1"/>
  </cols>
  <sheetData>
    <row r="1" ht="11.25" hidden="1"/>
    <row r="2" ht="11.25" hidden="1">
      <c r="B2" s="66"/>
    </row>
    <row r="3" ht="11.25" hidden="1"/>
    <row r="4" ht="11.25" hidden="1"/>
    <row r="5" ht="11.25" hidden="1">
      <c r="B5" s="66"/>
    </row>
    <row r="7" spans="1:6" ht="12" thickBot="1">
      <c r="A7" s="54"/>
      <c r="B7" s="56"/>
      <c r="C7" s="54"/>
      <c r="D7" s="57"/>
      <c r="E7" s="229"/>
      <c r="F7" s="58"/>
    </row>
    <row r="8" spans="1:6" ht="14.25" customHeight="1">
      <c r="A8" s="54"/>
      <c r="B8" s="54"/>
      <c r="C8" s="54"/>
      <c r="D8" s="59"/>
      <c r="E8" s="230" t="s">
        <v>235</v>
      </c>
      <c r="F8" s="60"/>
    </row>
    <row r="9" spans="1:6" ht="14.25" customHeight="1" thickBot="1">
      <c r="A9" s="54"/>
      <c r="B9" s="54"/>
      <c r="C9" s="54"/>
      <c r="D9" s="59"/>
      <c r="E9" s="231" t="str">
        <f>IF(org="","",IF(fil="",org,org&amp;" ("&amp;fil&amp;")"))</f>
        <v>ОАО " БЕЛГОРОДАСБЕСТОЦЕМЕНТ"</v>
      </c>
      <c r="F9" s="60"/>
    </row>
    <row r="10" spans="1:6" ht="12" thickBot="1">
      <c r="A10" s="54"/>
      <c r="B10" s="54"/>
      <c r="C10" s="54"/>
      <c r="D10" s="59"/>
      <c r="E10" s="61"/>
      <c r="F10" s="60"/>
    </row>
    <row r="11" spans="4:6" ht="12" thickBot="1">
      <c r="D11" s="59"/>
      <c r="E11" s="67"/>
      <c r="F11" s="60"/>
    </row>
    <row r="12" spans="4:6" ht="11.25">
      <c r="D12" s="62"/>
      <c r="E12" s="63"/>
      <c r="F12" s="64"/>
    </row>
  </sheetData>
  <sheetProtection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User</cp:lastModifiedBy>
  <cp:lastPrinted>2012-01-10T10:33:14Z</cp:lastPrinted>
  <dcterms:created xsi:type="dcterms:W3CDTF">2004-05-21T07:18:45Z</dcterms:created>
  <dcterms:modified xsi:type="dcterms:W3CDTF">2012-01-16T05:56:43Z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